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3"/>
    <sheet name="Tabelle2" sheetId="2" state="visible" r:id="rId4"/>
    <sheet name="Tabelle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<sst xmlns="http://schemas.openxmlformats.org/spreadsheetml/2006/main" count="342" uniqueCount="340">
  <si>
    <t xml:space="preserve">Dieselverbrauch / Tankungen</t>
  </si>
  <si>
    <t xml:space="preserve">Fiat/Dokker 2</t>
  </si>
  <si>
    <t xml:space="preserve">Kangoo</t>
  </si>
  <si>
    <t xml:space="preserve">ab 11/2011 Passat</t>
  </si>
  <si>
    <t xml:space="preserve">ab 26.8.2013 Dacia Dokker 1</t>
  </si>
  <si>
    <t xml:space="preserve">VW Caddy</t>
  </si>
  <si>
    <t xml:space="preserve">Christian</t>
  </si>
  <si>
    <t xml:space="preserve">Datum</t>
  </si>
  <si>
    <t xml:space="preserve">Liter</t>
  </si>
  <si>
    <t xml:space="preserve">KM</t>
  </si>
  <si>
    <t xml:space="preserve">km</t>
  </si>
  <si>
    <t xml:space="preserve">Summe</t>
  </si>
  <si>
    <t xml:space="preserve">Autobahn</t>
  </si>
  <si>
    <t xml:space="preserve"> </t>
  </si>
  <si>
    <t xml:space="preserve">geschätzt</t>
  </si>
  <si>
    <t xml:space="preserve">Bundesstraße</t>
  </si>
  <si>
    <t xml:space="preserve">KM Stand 116860</t>
  </si>
  <si>
    <t xml:space="preserve">geschätzt - Stromausfall</t>
  </si>
  <si>
    <t xml:space="preserve">KM-Stand 13841</t>
  </si>
  <si>
    <t xml:space="preserve">Dominik Wien</t>
  </si>
  <si>
    <t xml:space="preserve">KM-Stand 14571</t>
  </si>
  <si>
    <t xml:space="preserve">KM-Endstand 119933</t>
  </si>
  <si>
    <t xml:space="preserve">KM Endstand 121150</t>
  </si>
  <si>
    <t xml:space="preserve">KM Endstand 19849</t>
  </si>
  <si>
    <t xml:space="preserve">KM Endstand 21154</t>
  </si>
  <si>
    <t xml:space="preserve">Passat angemeldet 31.10.2011 KM</t>
  </si>
  <si>
    <t xml:space="preserve">KM Endstand 238105</t>
  </si>
  <si>
    <t xml:space="preserve">KM Endstand 22331</t>
  </si>
  <si>
    <t xml:space="preserve">KM Endstand 23070</t>
  </si>
  <si>
    <t xml:space="preserve">KM Endstand 239430</t>
  </si>
  <si>
    <t xml:space="preserve">KM Endstand 23850</t>
  </si>
  <si>
    <t xml:space="preserve">KM Endstand 24443</t>
  </si>
  <si>
    <t xml:space="preserve">KM Endstand 25087</t>
  </si>
  <si>
    <t xml:space="preserve">KM Endstand 240287</t>
  </si>
  <si>
    <t xml:space="preserve">KM Endstand 25634</t>
  </si>
  <si>
    <t xml:space="preserve">KM Endstand 241340</t>
  </si>
  <si>
    <t xml:space="preserve">KM Endstand 241543</t>
  </si>
  <si>
    <t xml:space="preserve">KM Endstand 27101</t>
  </si>
  <si>
    <t xml:space="preserve">KM Endstand 242651</t>
  </si>
  <si>
    <t xml:space="preserve">KM Endstand 28128</t>
  </si>
  <si>
    <t xml:space="preserve">KM Endstand 243088</t>
  </si>
  <si>
    <t xml:space="preserve">KM Endstand 28846</t>
  </si>
  <si>
    <t xml:space="preserve">KM Endstand 29674</t>
  </si>
  <si>
    <t xml:space="preserve">KM Endstand 30501</t>
  </si>
  <si>
    <t xml:space="preserve">KM Endstand 244265</t>
  </si>
  <si>
    <t xml:space="preserve">KM Endstand 31335</t>
  </si>
  <si>
    <t xml:space="preserve">KM Endstand 31959</t>
  </si>
  <si>
    <t xml:space="preserve">KM Endstand 245367</t>
  </si>
  <si>
    <t xml:space="preserve">KM Endstand 32726</t>
  </si>
  <si>
    <t xml:space="preserve">km 33466</t>
  </si>
  <si>
    <t xml:space="preserve">KM 246233</t>
  </si>
  <si>
    <t xml:space="preserve">KM 246633</t>
  </si>
  <si>
    <t xml:space="preserve">km 34458</t>
  </si>
  <si>
    <t xml:space="preserve">km 35185</t>
  </si>
  <si>
    <t xml:space="preserve">KM 247447</t>
  </si>
  <si>
    <t xml:space="preserve">km 36120</t>
  </si>
  <si>
    <t xml:space="preserve">km 36750</t>
  </si>
  <si>
    <t xml:space="preserve">km 248124</t>
  </si>
  <si>
    <t xml:space="preserve">km 37537</t>
  </si>
  <si>
    <t xml:space="preserve">km 249172</t>
  </si>
  <si>
    <t xml:space="preserve">km 249917</t>
  </si>
  <si>
    <t xml:space="preserve">km 38473</t>
  </si>
  <si>
    <t xml:space="preserve">km 250777</t>
  </si>
  <si>
    <t xml:space="preserve">km 39322</t>
  </si>
  <si>
    <t xml:space="preserve">km 39866</t>
  </si>
  <si>
    <t xml:space="preserve">km 252321</t>
  </si>
  <si>
    <t xml:space="preserve">km 40531</t>
  </si>
  <si>
    <t xml:space="preserve">km 252796</t>
  </si>
  <si>
    <t xml:space="preserve">km 42309</t>
  </si>
  <si>
    <t xml:space="preserve">km 42992</t>
  </si>
  <si>
    <t xml:space="preserve">km 43657</t>
  </si>
  <si>
    <t xml:space="preserve">KM 828</t>
  </si>
  <si>
    <t xml:space="preserve">km 44149</t>
  </si>
  <si>
    <t xml:space="preserve">Km 1142</t>
  </si>
  <si>
    <t xml:space="preserve">km 44923</t>
  </si>
  <si>
    <t xml:space="preserve">Km 1736</t>
  </si>
  <si>
    <t xml:space="preserve">km 45794</t>
  </si>
  <si>
    <t xml:space="preserve">Km 3092</t>
  </si>
  <si>
    <t xml:space="preserve">km 3822</t>
  </si>
  <si>
    <t xml:space="preserve">Km 46949</t>
  </si>
  <si>
    <t xml:space="preserve">KM 4562</t>
  </si>
  <si>
    <t xml:space="preserve">KM 5147</t>
  </si>
  <si>
    <t xml:space="preserve">KM 5844</t>
  </si>
  <si>
    <t xml:space="preserve">KM 6698</t>
  </si>
  <si>
    <t xml:space="preserve">Km 48665</t>
  </si>
  <si>
    <t xml:space="preserve">KM 7318</t>
  </si>
  <si>
    <t xml:space="preserve">Km 8078</t>
  </si>
  <si>
    <t xml:space="preserve">KM 8648</t>
  </si>
  <si>
    <t xml:space="preserve">Km 9261</t>
  </si>
  <si>
    <t xml:space="preserve">KM 49720</t>
  </si>
  <si>
    <t xml:space="preserve">Km 9587</t>
  </si>
  <si>
    <t xml:space="preserve">Km 10226</t>
  </si>
  <si>
    <t xml:space="preserve">Km 50684</t>
  </si>
  <si>
    <t xml:space="preserve">Km 51228</t>
  </si>
  <si>
    <t xml:space="preserve">???</t>
  </si>
  <si>
    <t xml:space="preserve">Km 11611</t>
  </si>
  <si>
    <t xml:space="preserve">Km 12371</t>
  </si>
  <si>
    <t xml:space="preserve">Km 51931</t>
  </si>
  <si>
    <t xml:space="preserve">Km 12838</t>
  </si>
  <si>
    <t xml:space="preserve">Km 13549</t>
  </si>
  <si>
    <t xml:space="preserve">Km 52969</t>
  </si>
  <si>
    <t xml:space="preserve">Km 14345</t>
  </si>
  <si>
    <t xml:space="preserve">Km 14873</t>
  </si>
  <si>
    <t xml:space="preserve">Km 54128</t>
  </si>
  <si>
    <t xml:space="preserve">Km 15928</t>
  </si>
  <si>
    <t xml:space="preserve">Km 55246</t>
  </si>
  <si>
    <t xml:space="preserve">Km 16486</t>
  </si>
  <si>
    <t xml:space="preserve">Km 17157</t>
  </si>
  <si>
    <t xml:space="preserve">Km 56134</t>
  </si>
  <si>
    <t xml:space="preserve">Km 56898</t>
  </si>
  <si>
    <t xml:space="preserve">Km 18555</t>
  </si>
  <si>
    <t xml:space="preserve">Km 19324</t>
  </si>
  <si>
    <t xml:space="preserve">Km 19624</t>
  </si>
  <si>
    <t xml:space="preserve">Km 20235</t>
  </si>
  <si>
    <t xml:space="preserve">Km 58170</t>
  </si>
  <si>
    <t xml:space="preserve">Km 20939</t>
  </si>
  <si>
    <t xml:space="preserve">Km 59458</t>
  </si>
  <si>
    <t xml:space="preserve">Km 22222</t>
  </si>
  <si>
    <t xml:space="preserve">Km 22802</t>
  </si>
  <si>
    <t xml:space="preserve">Km 23466</t>
  </si>
  <si>
    <t xml:space="preserve">Km 60890</t>
  </si>
  <si>
    <t xml:space="preserve">Km 24172</t>
  </si>
  <si>
    <t xml:space="preserve">KM 61434</t>
  </si>
  <si>
    <t xml:space="preserve">Km 25045</t>
  </si>
  <si>
    <t xml:space="preserve">KM 62304</t>
  </si>
  <si>
    <t xml:space="preserve">Km 25766</t>
  </si>
  <si>
    <t xml:space="preserve">KM 26463</t>
  </si>
  <si>
    <t xml:space="preserve">KM 27118</t>
  </si>
  <si>
    <t xml:space="preserve">KM 27723</t>
  </si>
  <si>
    <t xml:space="preserve">Km 28285</t>
  </si>
  <si>
    <t xml:space="preserve">Km 29059</t>
  </si>
  <si>
    <t xml:space="preserve">Km 64616</t>
  </si>
  <si>
    <t xml:space="preserve">Km 29971</t>
  </si>
  <si>
    <t xml:space="preserve">Km 65640</t>
  </si>
  <si>
    <t xml:space="preserve">Km 30735</t>
  </si>
  <si>
    <t xml:space="preserve">Km 31249</t>
  </si>
  <si>
    <t xml:space="preserve">Km 31883</t>
  </si>
  <si>
    <t xml:space="preserve">KM 32426</t>
  </si>
  <si>
    <t xml:space="preserve">KM 33080</t>
  </si>
  <si>
    <t xml:space="preserve">KM 33785</t>
  </si>
  <si>
    <t xml:space="preserve">KM 34429</t>
  </si>
  <si>
    <t xml:space="preserve">KM 35074</t>
  </si>
  <si>
    <t xml:space="preserve">KM 68525</t>
  </si>
  <si>
    <t xml:space="preserve">KM 35764</t>
  </si>
  <si>
    <t xml:space="preserve">KM36373</t>
  </si>
  <si>
    <t xml:space="preserve">KM 69320</t>
  </si>
  <si>
    <t xml:space="preserve">KM 69852</t>
  </si>
  <si>
    <t xml:space="preserve">KM 37434</t>
  </si>
  <si>
    <t xml:space="preserve">Km 37988</t>
  </si>
  <si>
    <t xml:space="preserve">KM 39767</t>
  </si>
  <si>
    <t xml:space="preserve">KM 71423</t>
  </si>
  <si>
    <t xml:space="preserve">KM 40343</t>
  </si>
  <si>
    <t xml:space="preserve">KM 41399</t>
  </si>
  <si>
    <t xml:space="preserve">KM 41864</t>
  </si>
  <si>
    <t xml:space="preserve">Km 72889</t>
  </si>
  <si>
    <t xml:space="preserve">Km 42518</t>
  </si>
  <si>
    <t xml:space="preserve">Km 43332</t>
  </si>
  <si>
    <t xml:space="preserve">Km 43570</t>
  </si>
  <si>
    <t xml:space="preserve">Km 44170</t>
  </si>
  <si>
    <t xml:space="preserve">Km 45023</t>
  </si>
  <si>
    <t xml:space="preserve">ab 9/2017 Dokker 2</t>
  </si>
  <si>
    <t xml:space="preserve">Km 45798</t>
  </si>
  <si>
    <t xml:space="preserve">Km 520</t>
  </si>
  <si>
    <t xml:space="preserve">KM 47066</t>
  </si>
  <si>
    <t xml:space="preserve">Km 48097</t>
  </si>
  <si>
    <t xml:space="preserve">Km 1205</t>
  </si>
  <si>
    <t xml:space="preserve">Km 1874</t>
  </si>
  <si>
    <t xml:space="preserve">KM 48753</t>
  </si>
  <si>
    <t xml:space="preserve">Km 2518</t>
  </si>
  <si>
    <t xml:space="preserve">Km 50485</t>
  </si>
  <si>
    <t xml:space="preserve">Km 4207</t>
  </si>
  <si>
    <t xml:space="preserve">Km 51579</t>
  </si>
  <si>
    <t xml:space="preserve">Km 52276</t>
  </si>
  <si>
    <t xml:space="preserve">Km 5021</t>
  </si>
  <si>
    <t xml:space="preserve">KM 5578</t>
  </si>
  <si>
    <t xml:space="preserve">Km 6503</t>
  </si>
  <si>
    <t xml:space="preserve">KM 53087</t>
  </si>
  <si>
    <t xml:space="preserve">Km 7791</t>
  </si>
  <si>
    <t xml:space="preserve">Km 53685</t>
  </si>
  <si>
    <t xml:space="preserve">km 9409</t>
  </si>
  <si>
    <t xml:space="preserve">km 10572</t>
  </si>
  <si>
    <t xml:space="preserve">Km 54374</t>
  </si>
  <si>
    <t xml:space="preserve">Km 55094</t>
  </si>
  <si>
    <t xml:space="preserve">Km 12590</t>
  </si>
  <si>
    <t xml:space="preserve">Km 55750</t>
  </si>
  <si>
    <t xml:space="preserve">Km 56465</t>
  </si>
  <si>
    <t xml:space="preserve">Km 57123</t>
  </si>
  <si>
    <t xml:space="preserve">KM 13743</t>
  </si>
  <si>
    <t xml:space="preserve">Km 57694</t>
  </si>
  <si>
    <t xml:space="preserve">Km 58430</t>
  </si>
  <si>
    <t xml:space="preserve">Km 14864</t>
  </si>
  <si>
    <t xml:space="preserve">Km 15229</t>
  </si>
  <si>
    <t xml:space="preserve">Km 59082</t>
  </si>
  <si>
    <t xml:space="preserve">Km 16570</t>
  </si>
  <si>
    <t xml:space="preserve">Km 60008</t>
  </si>
  <si>
    <t xml:space="preserve">Km 17472</t>
  </si>
  <si>
    <t xml:space="preserve">Km 17639</t>
  </si>
  <si>
    <t xml:space="preserve">Km 18343</t>
  </si>
  <si>
    <t xml:space="preserve">km 61236</t>
  </si>
  <si>
    <t xml:space="preserve">KM 20472</t>
  </si>
  <si>
    <t xml:space="preserve">KM 20710</t>
  </si>
  <si>
    <t xml:space="preserve">Km 21522</t>
  </si>
  <si>
    <t xml:space="preserve">Km 63305</t>
  </si>
  <si>
    <t xml:space="preserve">Km 22468</t>
  </si>
  <si>
    <t xml:space="preserve">Km 23204</t>
  </si>
  <si>
    <t xml:space="preserve">Km 64234</t>
  </si>
  <si>
    <t xml:space="preserve">KM 24208</t>
  </si>
  <si>
    <t xml:space="preserve">Km 65086</t>
  </si>
  <si>
    <t xml:space="preserve">KM 25134</t>
  </si>
  <si>
    <t xml:space="preserve">Km 65644</t>
  </si>
  <si>
    <t xml:space="preserve">Km 25504</t>
  </si>
  <si>
    <t xml:space="preserve">Km 26139</t>
  </si>
  <si>
    <t xml:space="preserve">Km 66465</t>
  </si>
  <si>
    <t xml:space="preserve">Km 66927</t>
  </si>
  <si>
    <t xml:space="preserve">Km 67428</t>
  </si>
  <si>
    <t xml:space="preserve">Km 26592</t>
  </si>
  <si>
    <t xml:space="preserve">Km 151093</t>
  </si>
  <si>
    <t xml:space="preserve">Km 68215</t>
  </si>
  <si>
    <t xml:space="preserve">Km 68886</t>
  </si>
  <si>
    <t xml:space="preserve">Km 27344</t>
  </si>
  <si>
    <t xml:space="preserve">Km 69485</t>
  </si>
  <si>
    <t xml:space="preserve">km 28037</t>
  </si>
  <si>
    <t xml:space="preserve">Km 70236</t>
  </si>
  <si>
    <t xml:space="preserve">km 28829</t>
  </si>
  <si>
    <t xml:space="preserve">Km 29381</t>
  </si>
  <si>
    <t xml:space="preserve">Km 151663</t>
  </si>
  <si>
    <t xml:space="preserve">Km 72704</t>
  </si>
  <si>
    <t xml:space="preserve">Km 152399</t>
  </si>
  <si>
    <t xml:space="preserve">Km 30557</t>
  </si>
  <si>
    <t xml:space="preserve">Km 73589</t>
  </si>
  <si>
    <t xml:space="preserve">Km 31511</t>
  </si>
  <si>
    <t xml:space="preserve">Km 32193</t>
  </si>
  <si>
    <t xml:space="preserve">KM 153144</t>
  </si>
  <si>
    <t xml:space="preserve">KM 32719</t>
  </si>
  <si>
    <t xml:space="preserve">Km 74226</t>
  </si>
  <si>
    <t xml:space="preserve">Km 33366</t>
  </si>
  <si>
    <t xml:space="preserve">Km 75207</t>
  </si>
  <si>
    <t xml:space="preserve">Km 153808</t>
  </si>
  <si>
    <t xml:space="preserve">Km 34110</t>
  </si>
  <si>
    <t xml:space="preserve">Km 76332</t>
  </si>
  <si>
    <t xml:space="preserve">Km 34703</t>
  </si>
  <si>
    <t xml:space="preserve">Km 154475</t>
  </si>
  <si>
    <t xml:space="preserve">Km 76969</t>
  </si>
  <si>
    <t xml:space="preserve">Km 35274</t>
  </si>
  <si>
    <t xml:space="preserve">Km 154919</t>
  </si>
  <si>
    <t xml:space="preserve">Km 78555</t>
  </si>
  <si>
    <t xml:space="preserve">Km 79059</t>
  </si>
  <si>
    <t xml:space="preserve">km 36738</t>
  </si>
  <si>
    <t xml:space="preserve">Km 155661</t>
  </si>
  <si>
    <t xml:space="preserve">km 80005</t>
  </si>
  <si>
    <t xml:space="preserve">km 37462</t>
  </si>
  <si>
    <t xml:space="preserve">km 80473</t>
  </si>
  <si>
    <t xml:space="preserve">Km 81147</t>
  </si>
  <si>
    <t xml:space="preserve">Km 156229</t>
  </si>
  <si>
    <t xml:space="preserve">Km 38517</t>
  </si>
  <si>
    <t xml:space="preserve">Km 81768</t>
  </si>
  <si>
    <t xml:space="preserve">Km 38982</t>
  </si>
  <si>
    <t xml:space="preserve">Km 39544</t>
  </si>
  <si>
    <t xml:space="preserve">Km 82289</t>
  </si>
  <si>
    <t xml:space="preserve">Km 39998</t>
  </si>
  <si>
    <t xml:space="preserve">Km 83259</t>
  </si>
  <si>
    <t xml:space="preserve">Km 40745</t>
  </si>
  <si>
    <t xml:space="preserve">Km 157012</t>
  </si>
  <si>
    <t xml:space="preserve">Km 41455</t>
  </si>
  <si>
    <t xml:space="preserve">Km 83750</t>
  </si>
  <si>
    <t xml:space="preserve">Km 84714</t>
  </si>
  <si>
    <t xml:space="preserve">Km 42108</t>
  </si>
  <si>
    <t xml:space="preserve">Km 157519</t>
  </si>
  <si>
    <t xml:space="preserve">Km 42749</t>
  </si>
  <si>
    <t xml:space="preserve">Km 85324</t>
  </si>
  <si>
    <t xml:space="preserve">Km 43270</t>
  </si>
  <si>
    <t xml:space="preserve">Km 158286</t>
  </si>
  <si>
    <t xml:space="preserve">KM 86040</t>
  </si>
  <si>
    <t xml:space="preserve">KM 43893</t>
  </si>
  <si>
    <t xml:space="preserve">KM 86508</t>
  </si>
  <si>
    <t xml:space="preserve">Km 44968</t>
  </si>
  <si>
    <t xml:space="preserve">Km 87280</t>
  </si>
  <si>
    <t xml:space="preserve">Km 45331</t>
  </si>
  <si>
    <t xml:space="preserve">Km 45876</t>
  </si>
  <si>
    <t xml:space="preserve">Km 88005</t>
  </si>
  <si>
    <t xml:space="preserve">Km 89078</t>
  </si>
  <si>
    <t xml:space="preserve">Km 46932</t>
  </si>
  <si>
    <t xml:space="preserve">Km89593</t>
  </si>
  <si>
    <t xml:space="preserve">Km 90396</t>
  </si>
  <si>
    <t xml:space="preserve">Km 47522</t>
  </si>
  <si>
    <t xml:space="preserve">Km 91145</t>
  </si>
  <si>
    <t xml:space="preserve">Km 91809</t>
  </si>
  <si>
    <t xml:space="preserve">Km 48110</t>
  </si>
  <si>
    <t xml:space="preserve">Km 92541</t>
  </si>
  <si>
    <t xml:space="preserve">Km 93619</t>
  </si>
  <si>
    <t xml:space="preserve">Km 48760</t>
  </si>
  <si>
    <t xml:space="preserve">Km 94368</t>
  </si>
  <si>
    <t xml:space="preserve">Km 95347</t>
  </si>
  <si>
    <t xml:space="preserve">Km 95853</t>
  </si>
  <si>
    <t xml:space="preserve">Km 49081</t>
  </si>
  <si>
    <t xml:space="preserve">Km 96398</t>
  </si>
  <si>
    <t xml:space="preserve">Km 97046</t>
  </si>
  <si>
    <t xml:space="preserve">Km 97651</t>
  </si>
  <si>
    <t xml:space="preserve">KM 49510</t>
  </si>
  <si>
    <t xml:space="preserve">Km 98275</t>
  </si>
  <si>
    <t xml:space="preserve">Km 98768</t>
  </si>
  <si>
    <t xml:space="preserve">Km 50650</t>
  </si>
  <si>
    <t xml:space="preserve">Km 99442</t>
  </si>
  <si>
    <t xml:space="preserve">Km 51192</t>
  </si>
  <si>
    <t xml:space="preserve">Km 100587</t>
  </si>
  <si>
    <t xml:space="preserve">Km 101343</t>
  </si>
  <si>
    <t xml:space="preserve">Km 101867</t>
  </si>
  <si>
    <t xml:space="preserve">Km 102983</t>
  </si>
  <si>
    <t xml:space="preserve">Km 52427</t>
  </si>
  <si>
    <t xml:space="preserve">Km 104886</t>
  </si>
  <si>
    <t xml:space="preserve">Km 105419</t>
  </si>
  <si>
    <t xml:space="preserve">Km 106332</t>
  </si>
  <si>
    <t xml:space="preserve">Km 53068</t>
  </si>
  <si>
    <t xml:space="preserve">Km 107450</t>
  </si>
  <si>
    <t xml:space="preserve">Km 108217</t>
  </si>
  <si>
    <t xml:space="preserve">Km 108923</t>
  </si>
  <si>
    <t xml:space="preserve">Km 53540</t>
  </si>
  <si>
    <t xml:space="preserve">Km 54045</t>
  </si>
  <si>
    <t xml:space="preserve">Km 109988</t>
  </si>
  <si>
    <t xml:space="preserve">Km 110564</t>
  </si>
  <si>
    <t xml:space="preserve">Km 110913</t>
  </si>
  <si>
    <t xml:space="preserve">KM 111581</t>
  </si>
  <si>
    <t xml:space="preserve">Km 54963</t>
  </si>
  <si>
    <t xml:space="preserve">Km 113096</t>
  </si>
  <si>
    <t xml:space="preserve">Km 113696</t>
  </si>
  <si>
    <t xml:space="preserve">Km 55489</t>
  </si>
  <si>
    <t xml:space="preserve">Km 114391</t>
  </si>
  <si>
    <t xml:space="preserve">Km 115237</t>
  </si>
  <si>
    <t xml:space="preserve">Km 115881</t>
  </si>
  <si>
    <t xml:space="preserve">Km 56087</t>
  </si>
  <si>
    <t xml:space="preserve">Km 116501</t>
  </si>
  <si>
    <t xml:space="preserve">Km 117044</t>
  </si>
  <si>
    <t xml:space="preserve">Km 56514</t>
  </si>
  <si>
    <t xml:space="preserve">Km 117516</t>
  </si>
  <si>
    <t xml:space="preserve">Km 118213</t>
  </si>
  <si>
    <t xml:space="preserve">Km 56881</t>
  </si>
  <si>
    <t xml:space="preserve">Km 118775</t>
  </si>
  <si>
    <t xml:space="preserve">Km 119267</t>
  </si>
  <si>
    <t xml:space="preserve">Km 57778</t>
  </si>
  <si>
    <t xml:space="preserve">Km 120320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</si>
</sst>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4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200" topLeftCell="A405" activePane="bottomLeft" state="split"/>
      <selection pane="topLeft" activeCell="A1" activeCellId="0" sqref="A1"/>
      <selection pane="bottomLeft" activeCell="J423" activeCellId="0" sqref="J423"/>
    </sheetView>
  </sheetViews>
  <sheetFormatPr defaultColWidth="11.4296875" defaultRowHeight="15" zeroHeight="false" outlineLevelRow="0" outlineLevelCol="0"/>
  <cols>
    <col collapsed="false" customWidth="false" hidden="false" outlineLevel="0" max="7" min="1" style="1" width="11.43"/>
    <col collapsed="false" customWidth="true" hidden="false" outlineLevel="0" max="8" min="8" style="1" width="13.86"/>
    <col collapsed="false" customWidth="false" hidden="false" outlineLevel="0" max="16384" min="9" style="1" width="11.43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B2" s="1" t="s">
        <v>1</v>
      </c>
      <c r="D2" s="1" t="s">
        <v>2</v>
      </c>
      <c r="E2" s="1" t="s">
        <v>3</v>
      </c>
      <c r="G2" s="1" t="s">
        <v>4</v>
      </c>
      <c r="K2" s="1" t="s">
        <v>5</v>
      </c>
      <c r="L2" s="1" t="s">
        <v>6</v>
      </c>
    </row>
    <row r="3" customFormat="false" ht="15" hidden="false" customHeight="false" outlineLevel="0" collapsed="false">
      <c r="A3" s="1" t="s">
        <v>7</v>
      </c>
      <c r="B3" s="1" t="s">
        <v>8</v>
      </c>
      <c r="C3" s="1" t="s">
        <v>9</v>
      </c>
      <c r="D3" s="1" t="s">
        <v>8</v>
      </c>
      <c r="E3" s="1" t="s">
        <v>10</v>
      </c>
    </row>
    <row r="4" customFormat="false" ht="15" hidden="false" customHeight="false" outlineLevel="0" collapsed="false">
      <c r="A4" s="2" t="n">
        <v>40484</v>
      </c>
      <c r="B4" s="1" t="n">
        <v>41.77</v>
      </c>
      <c r="C4" s="1" t="n">
        <v>565</v>
      </c>
      <c r="E4" s="1" t="n">
        <v>1</v>
      </c>
      <c r="F4" s="1" t="n">
        <f aca="false">B4*100/C4</f>
        <v>7.3929203539823</v>
      </c>
      <c r="G4" s="1" t="n">
        <f aca="false">D4*100/E4</f>
        <v>0</v>
      </c>
    </row>
    <row r="5" customFormat="false" ht="15" hidden="false" customHeight="false" outlineLevel="0" collapsed="false">
      <c r="A5" s="2" t="n">
        <v>40495</v>
      </c>
      <c r="C5" s="1" t="n">
        <v>1</v>
      </c>
      <c r="D5" s="1" t="n">
        <v>46</v>
      </c>
      <c r="E5" s="1" t="n">
        <v>740</v>
      </c>
      <c r="F5" s="1" t="n">
        <f aca="false">B5*100/C5</f>
        <v>0</v>
      </c>
      <c r="G5" s="1" t="n">
        <f aca="false">D5*100/E5</f>
        <v>6.21621621621622</v>
      </c>
    </row>
    <row r="6" customFormat="false" ht="15" hidden="false" customHeight="false" outlineLevel="0" collapsed="false">
      <c r="A6" s="2" t="n">
        <v>40502</v>
      </c>
      <c r="B6" s="1" t="n">
        <v>37.78</v>
      </c>
      <c r="C6" s="1" t="n">
        <v>574.3</v>
      </c>
      <c r="E6" s="1" t="n">
        <v>1</v>
      </c>
      <c r="F6" s="1" t="n">
        <f aca="false">B6*100/C6</f>
        <v>6.57844332230542</v>
      </c>
      <c r="G6" s="1" t="n">
        <f aca="false">D6*100/E6</f>
        <v>0</v>
      </c>
    </row>
    <row r="7" customFormat="false" ht="15" hidden="false" customHeight="false" outlineLevel="0" collapsed="false">
      <c r="A7" s="2" t="n">
        <v>40520</v>
      </c>
      <c r="B7" s="1" t="n">
        <v>40.18</v>
      </c>
      <c r="C7" s="1" t="n">
        <v>561.4</v>
      </c>
      <c r="E7" s="1" t="n">
        <v>1</v>
      </c>
      <c r="F7" s="1" t="n">
        <f aca="false">B7*100/C7</f>
        <v>7.1571072319202</v>
      </c>
      <c r="G7" s="1" t="n">
        <f aca="false">D7*100/E7</f>
        <v>0</v>
      </c>
    </row>
    <row r="8" customFormat="false" ht="15" hidden="false" customHeight="false" outlineLevel="0" collapsed="false">
      <c r="A8" s="2" t="n">
        <v>40525</v>
      </c>
      <c r="C8" s="1" t="n">
        <v>1</v>
      </c>
      <c r="D8" s="1" t="n">
        <v>48.23</v>
      </c>
      <c r="E8" s="1" t="n">
        <v>665</v>
      </c>
      <c r="F8" s="1" t="n">
        <f aca="false">B8*100/C8</f>
        <v>0</v>
      </c>
      <c r="G8" s="1" t="n">
        <f aca="false">D8*100/E8</f>
        <v>7.25263157894737</v>
      </c>
    </row>
    <row r="9" customFormat="false" ht="15" hidden="false" customHeight="false" outlineLevel="0" collapsed="false">
      <c r="A9" s="2" t="n">
        <v>40530</v>
      </c>
      <c r="B9" s="1" t="n">
        <v>41.46</v>
      </c>
      <c r="C9" s="1" t="n">
        <v>607.2</v>
      </c>
      <c r="E9" s="1" t="n">
        <v>1</v>
      </c>
      <c r="F9" s="1" t="n">
        <f aca="false">B9*100/C9</f>
        <v>6.82806324110672</v>
      </c>
      <c r="G9" s="1" t="n">
        <f aca="false">D9*100/E9</f>
        <v>0</v>
      </c>
    </row>
    <row r="10" customFormat="false" ht="15" hidden="false" customHeight="false" outlineLevel="0" collapsed="false">
      <c r="A10" s="2" t="n">
        <v>40542</v>
      </c>
      <c r="B10" s="1" t="n">
        <v>13.94</v>
      </c>
      <c r="C10" s="1" t="n">
        <v>195</v>
      </c>
      <c r="E10" s="1" t="n">
        <v>1</v>
      </c>
      <c r="F10" s="1" t="n">
        <f aca="false">B10*100/C10</f>
        <v>7.14871794871795</v>
      </c>
      <c r="G10" s="1" t="n">
        <f aca="false">D10*100/E10</f>
        <v>0</v>
      </c>
    </row>
    <row r="11" customFormat="false" ht="15" hidden="false" customHeight="false" outlineLevel="0" collapsed="false">
      <c r="A11" s="2" t="n">
        <v>40542</v>
      </c>
      <c r="C11" s="1" t="n">
        <v>1</v>
      </c>
      <c r="D11" s="1" t="n">
        <v>28.99</v>
      </c>
      <c r="E11" s="1" t="n">
        <v>355</v>
      </c>
      <c r="F11" s="1" t="n">
        <f aca="false">B11*100/C11</f>
        <v>0</v>
      </c>
      <c r="G11" s="1" t="n">
        <f aca="false">D11*100/E11</f>
        <v>8.16619718309859</v>
      </c>
    </row>
    <row r="12" customFormat="false" ht="15" hidden="false" customHeight="false" outlineLevel="0" collapsed="false">
      <c r="A12" s="1" t="s">
        <v>11</v>
      </c>
      <c r="B12" s="1" t="n">
        <f aca="false">SUM(B4:B11)</f>
        <v>175.13</v>
      </c>
      <c r="C12" s="1" t="n">
        <f aca="false">SUM(C4:C11)</f>
        <v>2505.9</v>
      </c>
      <c r="D12" s="1" t="n">
        <f aca="false">SUM(D4:D11)</f>
        <v>123.22</v>
      </c>
      <c r="E12" s="1" t="n">
        <f aca="false">SUM(E4:E11)</f>
        <v>1765</v>
      </c>
      <c r="F12" s="1" t="n">
        <f aca="false">B12*100/C12</f>
        <v>6.98870665230057</v>
      </c>
      <c r="G12" s="1" t="n">
        <f aca="false">D12*100/E12</f>
        <v>6.98130311614731</v>
      </c>
    </row>
    <row r="14" customFormat="false" ht="15" hidden="false" customHeight="false" outlineLevel="0" collapsed="false">
      <c r="A14" s="2" t="n">
        <v>40559</v>
      </c>
      <c r="B14" s="1" t="n">
        <v>36</v>
      </c>
      <c r="C14" s="1" t="n">
        <v>510.2</v>
      </c>
      <c r="F14" s="1" t="n">
        <f aca="false">B14*100/C14</f>
        <v>7.05605644845159</v>
      </c>
      <c r="G14" s="1" t="n">
        <v>0</v>
      </c>
    </row>
    <row r="15" customFormat="false" ht="15" hidden="false" customHeight="false" outlineLevel="0" collapsed="false">
      <c r="A15" s="2" t="n">
        <v>40572</v>
      </c>
      <c r="C15" s="1" t="n">
        <v>1</v>
      </c>
      <c r="D15" s="1" t="n">
        <v>40.81</v>
      </c>
      <c r="E15" s="1" t="n">
        <f aca="false">910.7-355</f>
        <v>555.7</v>
      </c>
      <c r="F15" s="1" t="n">
        <f aca="false">B15*100/C15</f>
        <v>0</v>
      </c>
      <c r="G15" s="1" t="n">
        <f aca="false">D15*100/E15</f>
        <v>7.343890588447</v>
      </c>
    </row>
    <row r="16" customFormat="false" ht="15" hidden="false" customHeight="false" outlineLevel="0" collapsed="false">
      <c r="A16" s="2" t="n">
        <v>40580</v>
      </c>
      <c r="B16" s="1" t="n">
        <f aca="false">36.91+7.752</f>
        <v>44.662</v>
      </c>
      <c r="C16" s="1" t="n">
        <v>661.3</v>
      </c>
      <c r="F16" s="1" t="n">
        <f aca="false">B16*100/C16</f>
        <v>6.75366701950703</v>
      </c>
      <c r="G16" s="1" t="n">
        <v>0</v>
      </c>
      <c r="J16" s="1" t="n">
        <f aca="false">10/1.29</f>
        <v>7.75193798449612</v>
      </c>
    </row>
    <row r="17" customFormat="false" ht="15" hidden="false" customHeight="false" outlineLevel="0" collapsed="false">
      <c r="A17" s="2" t="n">
        <v>40593</v>
      </c>
      <c r="B17" s="1" t="n">
        <v>26.06</v>
      </c>
      <c r="C17" s="1" t="n">
        <v>372.5</v>
      </c>
      <c r="F17" s="1" t="n">
        <f aca="false">B17*100/C17</f>
        <v>6.99597315436242</v>
      </c>
      <c r="G17" s="1" t="n">
        <v>0</v>
      </c>
    </row>
    <row r="18" customFormat="false" ht="15" hidden="false" customHeight="false" outlineLevel="0" collapsed="false">
      <c r="A18" s="2" t="n">
        <v>40596</v>
      </c>
      <c r="B18" s="1" t="n">
        <v>27.57</v>
      </c>
      <c r="C18" s="1" t="n">
        <v>455.1</v>
      </c>
      <c r="F18" s="1" t="n">
        <f aca="false">B18*100/C18</f>
        <v>6.05800922874094</v>
      </c>
      <c r="G18" s="1" t="n">
        <v>0</v>
      </c>
      <c r="I18" s="1" t="s">
        <v>12</v>
      </c>
    </row>
    <row r="19" customFormat="false" ht="15" hidden="false" customHeight="false" outlineLevel="0" collapsed="false">
      <c r="A19" s="2" t="n">
        <v>40599</v>
      </c>
      <c r="B19" s="1" t="n">
        <v>26.13</v>
      </c>
      <c r="C19" s="1" t="n">
        <v>392.8</v>
      </c>
      <c r="F19" s="1" t="n">
        <f aca="false">B19*100/C19</f>
        <v>6.65224032586558</v>
      </c>
      <c r="G19" s="1" t="n">
        <v>0</v>
      </c>
      <c r="I19" s="1" t="s">
        <v>12</v>
      </c>
    </row>
    <row r="20" customFormat="false" ht="15" hidden="false" customHeight="false" outlineLevel="0" collapsed="false">
      <c r="A20" s="2" t="n">
        <v>40600</v>
      </c>
      <c r="D20" s="1" t="n">
        <v>47.5</v>
      </c>
      <c r="E20" s="1" t="n">
        <v>718</v>
      </c>
      <c r="G20" s="1" t="n">
        <f aca="false">D20*100/E20</f>
        <v>6.61559888579387</v>
      </c>
      <c r="H20" s="1" t="s">
        <v>13</v>
      </c>
      <c r="J20" s="1" t="s">
        <v>14</v>
      </c>
    </row>
    <row r="21" customFormat="false" ht="15" hidden="false" customHeight="false" outlineLevel="0" collapsed="false">
      <c r="A21" s="2" t="n">
        <v>40617</v>
      </c>
      <c r="B21" s="1" t="n">
        <v>35.95</v>
      </c>
      <c r="C21" s="1" t="n">
        <v>562.2</v>
      </c>
      <c r="F21" s="1" t="n">
        <f aca="false">B21*100/C21</f>
        <v>6.39452152258983</v>
      </c>
    </row>
    <row r="22" customFormat="false" ht="15" hidden="false" customHeight="false" outlineLevel="0" collapsed="false">
      <c r="A22" s="2" t="n">
        <v>40620</v>
      </c>
      <c r="B22" s="1" t="n">
        <v>5.62</v>
      </c>
      <c r="C22" s="1" t="n">
        <v>91.6</v>
      </c>
      <c r="F22" s="1" t="n">
        <f aca="false">B22*100/C22</f>
        <v>6.1353711790393</v>
      </c>
    </row>
    <row r="23" customFormat="false" ht="15" hidden="false" customHeight="false" outlineLevel="0" collapsed="false">
      <c r="A23" s="2" t="n">
        <v>40631</v>
      </c>
      <c r="B23" s="1" t="n">
        <v>36.94</v>
      </c>
      <c r="C23" s="1" t="n">
        <v>615.1</v>
      </c>
      <c r="F23" s="1" t="n">
        <f aca="false">B23*100/C23</f>
        <v>6.00552755649488</v>
      </c>
      <c r="I23" s="1" t="s">
        <v>15</v>
      </c>
    </row>
    <row r="24" customFormat="false" ht="15" hidden="false" customHeight="false" outlineLevel="0" collapsed="false">
      <c r="A24" s="2" t="n">
        <v>40635</v>
      </c>
      <c r="D24" s="1" t="n">
        <v>51.97</v>
      </c>
      <c r="E24" s="1" t="n">
        <v>771.9</v>
      </c>
      <c r="G24" s="1" t="n">
        <f aca="false">D24*100/E24</f>
        <v>6.73273740121778</v>
      </c>
      <c r="I24" s="1" t="s">
        <v>16</v>
      </c>
    </row>
    <row r="25" customFormat="false" ht="15" hidden="false" customHeight="false" outlineLevel="0" collapsed="false">
      <c r="A25" s="2" t="n">
        <v>40657</v>
      </c>
      <c r="B25" s="1" t="n">
        <f aca="false">69.51-15</f>
        <v>54.51</v>
      </c>
      <c r="C25" s="1" t="n">
        <f aca="false">B25/F21*100</f>
        <v>852.448456189152</v>
      </c>
      <c r="D25" s="1" t="n">
        <v>15</v>
      </c>
      <c r="I25" s="1" t="s">
        <v>17</v>
      </c>
    </row>
    <row r="26" customFormat="false" ht="15" hidden="false" customHeight="false" outlineLevel="0" collapsed="false">
      <c r="A26" s="2" t="n">
        <v>40674</v>
      </c>
      <c r="B26" s="1" t="n">
        <v>35</v>
      </c>
      <c r="C26" s="1" t="n">
        <v>555.1</v>
      </c>
      <c r="D26" s="1" t="n">
        <v>15</v>
      </c>
      <c r="F26" s="1" t="n">
        <f aca="false">B26*100/C26</f>
        <v>6.30517023959647</v>
      </c>
      <c r="I26" s="1" t="s">
        <v>18</v>
      </c>
    </row>
    <row r="27" customFormat="false" ht="15" hidden="false" customHeight="false" outlineLevel="0" collapsed="false">
      <c r="A27" s="2" t="n">
        <v>40681</v>
      </c>
      <c r="B27" s="1" t="n">
        <v>47.44</v>
      </c>
      <c r="C27" s="1" t="n">
        <v>730</v>
      </c>
      <c r="D27" s="1" t="n">
        <v>15</v>
      </c>
      <c r="H27" s="1" t="s">
        <v>19</v>
      </c>
      <c r="I27" s="1" t="s">
        <v>20</v>
      </c>
      <c r="K27" s="1" t="n">
        <f aca="false">730/100*F48</f>
        <v>46.1857303641827</v>
      </c>
    </row>
    <row r="28" customFormat="false" ht="15" hidden="false" customHeight="false" outlineLevel="0" collapsed="false">
      <c r="A28" s="2" t="n">
        <v>40691</v>
      </c>
      <c r="B28" s="1" t="n">
        <v>32.6</v>
      </c>
      <c r="C28" s="1" t="n">
        <v>485.5</v>
      </c>
      <c r="D28" s="1" t="n">
        <v>15</v>
      </c>
      <c r="F28" s="1" t="n">
        <f aca="false">B28*100/C28</f>
        <v>6.71472708547889</v>
      </c>
    </row>
    <row r="29" customFormat="false" ht="15" hidden="false" customHeight="false" outlineLevel="0" collapsed="false">
      <c r="A29" s="2" t="n">
        <v>40702</v>
      </c>
      <c r="B29" s="1" t="n">
        <v>15</v>
      </c>
      <c r="D29" s="1" t="n">
        <v>32.01</v>
      </c>
      <c r="E29" s="1" t="n">
        <f aca="false">118420-116860</f>
        <v>1560</v>
      </c>
      <c r="G29" s="1" t="n">
        <f aca="false">(D29+60)*100/E29</f>
        <v>5.89807692307692</v>
      </c>
    </row>
    <row r="30" customFormat="false" ht="15" hidden="false" customHeight="false" outlineLevel="0" collapsed="false">
      <c r="A30" s="2" t="n">
        <v>40711</v>
      </c>
      <c r="B30" s="1" t="n">
        <v>28.69</v>
      </c>
      <c r="C30" s="1" t="n">
        <v>681.6</v>
      </c>
      <c r="F30" s="1" t="n">
        <f aca="false">(B29+B30)*100/C30</f>
        <v>6.40991784037559</v>
      </c>
    </row>
    <row r="31" customFormat="false" ht="15" hidden="false" customHeight="false" outlineLevel="0" collapsed="false">
      <c r="A31" s="2" t="n">
        <v>40723</v>
      </c>
      <c r="B31" s="1" t="n">
        <v>39.19</v>
      </c>
      <c r="C31" s="1" t="n">
        <v>675.7</v>
      </c>
      <c r="D31" s="1" t="n">
        <v>15</v>
      </c>
      <c r="F31" s="1" t="n">
        <f aca="false">B31*100/C31</f>
        <v>5.79991120319668</v>
      </c>
    </row>
    <row r="32" customFormat="false" ht="15" hidden="false" customHeight="false" outlineLevel="0" collapsed="false">
      <c r="A32" s="2" t="n">
        <v>40740</v>
      </c>
      <c r="B32" s="1" t="n">
        <v>32.07</v>
      </c>
      <c r="C32" s="1" t="n">
        <v>519.5</v>
      </c>
      <c r="D32" s="1" t="n">
        <v>15</v>
      </c>
      <c r="F32" s="1" t="n">
        <f aca="false">B32*100/C32</f>
        <v>6.17324350336862</v>
      </c>
    </row>
    <row r="33" customFormat="false" ht="15" hidden="false" customHeight="false" outlineLevel="0" collapsed="false">
      <c r="A33" s="2" t="n">
        <v>40758</v>
      </c>
      <c r="B33" s="1" t="n">
        <v>34.57</v>
      </c>
      <c r="C33" s="1" t="n">
        <v>567.8</v>
      </c>
      <c r="D33" s="1" t="n">
        <v>15</v>
      </c>
      <c r="F33" s="1" t="n">
        <f aca="false">B33*100/C33</f>
        <v>6.08841141246918</v>
      </c>
    </row>
    <row r="34" customFormat="false" ht="15" hidden="false" customHeight="false" outlineLevel="0" collapsed="false">
      <c r="A34" s="2" t="n">
        <v>40765</v>
      </c>
      <c r="B34" s="1" t="n">
        <v>15</v>
      </c>
      <c r="D34" s="1" t="n">
        <v>35.55</v>
      </c>
      <c r="E34" s="1" t="n">
        <v>1512.3</v>
      </c>
      <c r="G34" s="1" t="n">
        <f aca="false">(D34+45)*100/E34</f>
        <v>5.32632414203531</v>
      </c>
      <c r="I34" s="1" t="s">
        <v>21</v>
      </c>
    </row>
    <row r="35" customFormat="false" ht="15" hidden="false" customHeight="false" outlineLevel="0" collapsed="false">
      <c r="A35" s="2" t="n">
        <v>40779</v>
      </c>
      <c r="B35" s="1" t="n">
        <v>36.2</v>
      </c>
      <c r="C35" s="1" t="n">
        <v>873.8</v>
      </c>
      <c r="F35" s="1" t="n">
        <f aca="false">(B34+B35)*100/C35</f>
        <v>5.85946440833143</v>
      </c>
    </row>
    <row r="36" customFormat="false" ht="15" hidden="false" customHeight="false" outlineLevel="0" collapsed="false">
      <c r="A36" s="2" t="n">
        <v>40787</v>
      </c>
      <c r="D36" s="1" t="n">
        <v>7.5</v>
      </c>
    </row>
    <row r="37" customFormat="false" ht="15" hidden="false" customHeight="false" outlineLevel="0" collapsed="false">
      <c r="A37" s="2" t="n">
        <v>40792</v>
      </c>
      <c r="B37" s="1" t="n">
        <v>35.06</v>
      </c>
      <c r="C37" s="1" t="n">
        <v>606.3</v>
      </c>
      <c r="D37" s="1" t="n">
        <v>15</v>
      </c>
      <c r="F37" s="1" t="n">
        <f aca="false">B37*100/C37</f>
        <v>5.78261586673264</v>
      </c>
    </row>
    <row r="38" customFormat="false" ht="15" hidden="false" customHeight="false" outlineLevel="0" collapsed="false">
      <c r="A38" s="2" t="n">
        <v>40814</v>
      </c>
      <c r="B38" s="1" t="n">
        <v>15</v>
      </c>
      <c r="D38" s="1" t="n">
        <v>42.13</v>
      </c>
      <c r="E38" s="1" t="n">
        <v>1217</v>
      </c>
      <c r="G38" s="1" t="n">
        <f aca="false">(D38+22.5)*100/E38</f>
        <v>5.31059983566146</v>
      </c>
      <c r="I38" s="1" t="s">
        <v>22</v>
      </c>
    </row>
    <row r="39" customFormat="false" ht="15" hidden="false" customHeight="false" outlineLevel="0" collapsed="false">
      <c r="A39" s="2" t="n">
        <v>40817</v>
      </c>
      <c r="B39" s="1" t="n">
        <v>34.59</v>
      </c>
      <c r="C39" s="1" t="n">
        <v>821.9</v>
      </c>
      <c r="F39" s="1" t="n">
        <f aca="false">(B39+15)*100/C39</f>
        <v>6.03358072758243</v>
      </c>
      <c r="I39" s="1" t="s">
        <v>23</v>
      </c>
    </row>
    <row r="40" customFormat="false" ht="15" hidden="false" customHeight="false" outlineLevel="0" collapsed="false">
      <c r="A40" s="2" t="n">
        <v>40836</v>
      </c>
      <c r="B40" s="1" t="n">
        <v>34.8</v>
      </c>
      <c r="C40" s="1" t="n">
        <v>541.8</v>
      </c>
      <c r="D40" s="1" t="n">
        <v>15</v>
      </c>
      <c r="F40" s="1" t="n">
        <f aca="false">B40*100/C40</f>
        <v>6.42303433001107</v>
      </c>
    </row>
    <row r="41" customFormat="false" ht="15" hidden="false" customHeight="false" outlineLevel="0" collapsed="false">
      <c r="A41" s="2" t="n">
        <v>40851</v>
      </c>
      <c r="B41" s="1" t="n">
        <v>15</v>
      </c>
    </row>
    <row r="42" customFormat="false" ht="15" hidden="false" customHeight="false" outlineLevel="0" collapsed="false">
      <c r="A42" s="2" t="n">
        <v>40859</v>
      </c>
      <c r="B42" s="1" t="n">
        <v>33.08</v>
      </c>
      <c r="C42" s="1" t="n">
        <v>762.5</v>
      </c>
      <c r="F42" s="1" t="n">
        <f aca="false">(B42+15)*100/C42</f>
        <v>6.3055737704918</v>
      </c>
      <c r="I42" s="1" t="s">
        <v>24</v>
      </c>
      <c r="K42" s="1" t="n">
        <f aca="false">19849+541.8+762.5</f>
        <v>21153.3</v>
      </c>
    </row>
    <row r="43" customFormat="false" ht="15" hidden="false" customHeight="false" outlineLevel="0" collapsed="false">
      <c r="A43" s="2" t="n">
        <v>40873</v>
      </c>
      <c r="B43" s="1" t="n">
        <v>33.41</v>
      </c>
      <c r="C43" s="1" t="n">
        <v>538.4</v>
      </c>
      <c r="F43" s="1" t="n">
        <f aca="false">B43*100/C43</f>
        <v>6.2054234769688</v>
      </c>
      <c r="J43" s="1" t="s">
        <v>25</v>
      </c>
      <c r="M43" s="1" t="n">
        <f aca="false">238105-598-155</f>
        <v>237352</v>
      </c>
    </row>
    <row r="44" customFormat="false" ht="15" hidden="false" customHeight="false" outlineLevel="0" collapsed="false">
      <c r="A44" s="2" t="n">
        <v>40881</v>
      </c>
      <c r="B44" s="1" t="n">
        <v>15</v>
      </c>
      <c r="D44" s="1" t="n">
        <v>36.8</v>
      </c>
      <c r="E44" s="1" t="n">
        <v>598.2</v>
      </c>
      <c r="G44" s="1" t="n">
        <f aca="false">D44*100/E44</f>
        <v>6.15178869943163</v>
      </c>
      <c r="J44" s="1" t="s">
        <v>26</v>
      </c>
    </row>
    <row r="45" customFormat="false" ht="15" hidden="false" customHeight="false" outlineLevel="0" collapsed="false">
      <c r="A45" s="2" t="n">
        <v>40888</v>
      </c>
      <c r="B45" s="1" t="n">
        <v>26.1</v>
      </c>
      <c r="C45" s="1" t="n">
        <v>640.1</v>
      </c>
      <c r="F45" s="1" t="n">
        <f aca="false">(B45+15)*100/C45</f>
        <v>6.42087173879081</v>
      </c>
      <c r="I45" s="1" t="s">
        <v>27</v>
      </c>
      <c r="K45" s="1" t="n">
        <f aca="false">K42+C43+C45</f>
        <v>22331.8</v>
      </c>
    </row>
    <row r="46" customFormat="false" ht="15" hidden="false" customHeight="false" outlineLevel="0" collapsed="false">
      <c r="A46" s="2" t="n">
        <v>40895</v>
      </c>
      <c r="B46" s="1" t="n">
        <v>15</v>
      </c>
      <c r="D46" s="1" t="n">
        <v>22.93</v>
      </c>
      <c r="E46" s="1" t="n">
        <v>345.6</v>
      </c>
      <c r="G46" s="1" t="n">
        <f aca="false">D46*100/E46</f>
        <v>6.63483796296296</v>
      </c>
    </row>
    <row r="47" customFormat="false" ht="15" hidden="false" customHeight="false" outlineLevel="0" collapsed="false">
      <c r="A47" s="2" t="n">
        <v>40916</v>
      </c>
      <c r="B47" s="1" t="n">
        <v>35.49</v>
      </c>
      <c r="C47" s="1" t="n">
        <v>738.3</v>
      </c>
      <c r="F47" s="1" t="n">
        <f aca="false">(B47+15)*100/C47</f>
        <v>6.83868346200732</v>
      </c>
      <c r="I47" s="1" t="s">
        <v>28</v>
      </c>
    </row>
    <row r="48" customFormat="false" ht="15" hidden="false" customHeight="false" outlineLevel="0" collapsed="false">
      <c r="B48" s="1" t="n">
        <f aca="false">SUM(B14:B47)</f>
        <v>901.732</v>
      </c>
      <c r="C48" s="1" t="n">
        <f aca="false">SUM(C14:C47)</f>
        <v>14252.5484561892</v>
      </c>
      <c r="D48" s="1" t="n">
        <f aca="false">SUM(D14:D47)</f>
        <v>452.2</v>
      </c>
      <c r="E48" s="1" t="n">
        <f aca="false">SUM(E14:E47)</f>
        <v>7278.7</v>
      </c>
      <c r="F48" s="1" t="n">
        <f aca="false">B48*100/C48</f>
        <v>6.32681237865516</v>
      </c>
      <c r="G48" s="1" t="n">
        <f aca="false">D48*100/E48</f>
        <v>6.21264786294256</v>
      </c>
    </row>
    <row r="49" customFormat="false" ht="15" hidden="false" customHeight="false" outlineLevel="0" collapsed="false">
      <c r="A49" s="2" t="n">
        <v>40936</v>
      </c>
      <c r="B49" s="1" t="n">
        <v>15</v>
      </c>
      <c r="D49" s="1" t="n">
        <v>64.41</v>
      </c>
      <c r="E49" s="1" t="n">
        <v>979.1</v>
      </c>
      <c r="G49" s="1" t="n">
        <f aca="false">D49*100/E49</f>
        <v>6.57849045041365</v>
      </c>
      <c r="J49" s="1" t="s">
        <v>29</v>
      </c>
    </row>
    <row r="50" customFormat="false" ht="15" hidden="false" customHeight="false" outlineLevel="0" collapsed="false">
      <c r="A50" s="2" t="n">
        <v>40937</v>
      </c>
      <c r="B50" s="1" t="n">
        <v>36.01</v>
      </c>
      <c r="C50" s="1" t="n">
        <v>779.8</v>
      </c>
      <c r="F50" s="1" t="n">
        <f aca="false">(B50+15)*100/C50</f>
        <v>6.54142087714799</v>
      </c>
      <c r="I50" s="1" t="s">
        <v>30</v>
      </c>
    </row>
    <row r="51" customFormat="false" ht="15" hidden="false" customHeight="false" outlineLevel="0" collapsed="false">
      <c r="A51" s="2" t="n">
        <v>40951</v>
      </c>
      <c r="B51" s="1" t="n">
        <f aca="false">27.07+15</f>
        <v>42.07</v>
      </c>
      <c r="C51" s="1" t="n">
        <v>593.5</v>
      </c>
      <c r="F51" s="1" t="n">
        <f aca="false">B51*100/C51</f>
        <v>7.08845829823083</v>
      </c>
      <c r="I51" s="1" t="s">
        <v>31</v>
      </c>
    </row>
    <row r="52" customFormat="false" ht="15" hidden="false" customHeight="false" outlineLevel="0" collapsed="false">
      <c r="A52" s="2" t="n">
        <v>40970</v>
      </c>
      <c r="B52" s="1" t="n">
        <v>40.67</v>
      </c>
      <c r="C52" s="1" t="n">
        <v>643.3</v>
      </c>
      <c r="F52" s="1" t="n">
        <f aca="false">B52*100/C52</f>
        <v>6.32208922742111</v>
      </c>
      <c r="I52" s="1" t="s">
        <v>32</v>
      </c>
    </row>
    <row r="53" customFormat="false" ht="15" hidden="false" customHeight="false" outlineLevel="0" collapsed="false">
      <c r="A53" s="2" t="n">
        <v>40971</v>
      </c>
      <c r="D53" s="1" t="n">
        <v>60.35</v>
      </c>
      <c r="E53" s="1" t="n">
        <v>857</v>
      </c>
      <c r="G53" s="1" t="n">
        <f aca="false">D53*100/E53</f>
        <v>7.04200700116686</v>
      </c>
      <c r="J53" s="1" t="s">
        <v>33</v>
      </c>
    </row>
    <row r="54" customFormat="false" ht="15" hidden="false" customHeight="false" outlineLevel="0" collapsed="false">
      <c r="A54" s="2" t="n">
        <v>41003</v>
      </c>
      <c r="B54" s="1" t="n">
        <v>35.84</v>
      </c>
      <c r="C54" s="1" t="n">
        <v>547.8</v>
      </c>
      <c r="F54" s="1" t="n">
        <f aca="false">B54*100/C54</f>
        <v>6.54253377144944</v>
      </c>
      <c r="I54" s="1" t="s">
        <v>34</v>
      </c>
    </row>
    <row r="55" customFormat="false" ht="15" hidden="false" customHeight="false" outlineLevel="0" collapsed="false">
      <c r="A55" s="2" t="n">
        <v>41013</v>
      </c>
      <c r="D55" s="1" t="n">
        <v>64.26</v>
      </c>
      <c r="E55" s="1" t="n">
        <v>1053.2</v>
      </c>
      <c r="G55" s="1" t="n">
        <f aca="false">D55*100/E55</f>
        <v>6.10140524116977</v>
      </c>
      <c r="J55" s="1" t="s">
        <v>35</v>
      </c>
    </row>
    <row r="56" customFormat="false" ht="15" hidden="false" customHeight="false" outlineLevel="0" collapsed="false">
      <c r="A56" s="2" t="n">
        <v>41018</v>
      </c>
      <c r="B56" s="1" t="n">
        <v>31</v>
      </c>
      <c r="C56" s="1" t="n">
        <v>554.5</v>
      </c>
      <c r="F56" s="1" t="n">
        <f aca="false">B56*100/C56</f>
        <v>5.59062218214608</v>
      </c>
    </row>
    <row r="57" customFormat="false" ht="15" hidden="false" customHeight="false" outlineLevel="0" collapsed="false">
      <c r="A57" s="2" t="n">
        <v>41020</v>
      </c>
      <c r="B57" s="1" t="n">
        <v>20</v>
      </c>
      <c r="D57" s="1" t="n">
        <v>13.04</v>
      </c>
      <c r="E57" s="1" t="n">
        <v>202.9</v>
      </c>
      <c r="G57" s="1" t="n">
        <f aca="false">D57*100/E57</f>
        <v>6.42681123706259</v>
      </c>
      <c r="J57" s="1" t="s">
        <v>36</v>
      </c>
    </row>
    <row r="58" customFormat="false" ht="15" hidden="false" customHeight="false" outlineLevel="0" collapsed="false">
      <c r="A58" s="2" t="n">
        <v>41040</v>
      </c>
      <c r="B58" s="1" t="n">
        <v>33.9</v>
      </c>
      <c r="C58" s="1" t="n">
        <v>912.1</v>
      </c>
      <c r="F58" s="1" t="n">
        <f aca="false">(B58+20)*100/C58</f>
        <v>5.90943975441289</v>
      </c>
      <c r="I58" s="1" t="s">
        <v>37</v>
      </c>
    </row>
    <row r="59" customFormat="false" ht="15" hidden="false" customHeight="false" outlineLevel="0" collapsed="false">
      <c r="A59" s="2" t="n">
        <v>41063</v>
      </c>
      <c r="B59" s="1" t="n">
        <v>30</v>
      </c>
      <c r="D59" s="1" t="n">
        <v>64</v>
      </c>
      <c r="E59" s="1" t="n">
        <v>1107.4</v>
      </c>
      <c r="G59" s="1" t="n">
        <f aca="false">D59*100/E59</f>
        <v>5.77930287159111</v>
      </c>
      <c r="J59" s="1" t="s">
        <v>38</v>
      </c>
    </row>
    <row r="60" customFormat="false" ht="15" hidden="false" customHeight="false" outlineLevel="0" collapsed="false">
      <c r="A60" s="2" t="n">
        <v>41070</v>
      </c>
      <c r="B60" s="1" t="n">
        <v>30.19</v>
      </c>
      <c r="C60" s="1" t="n">
        <v>1026.9</v>
      </c>
      <c r="F60" s="1" t="n">
        <f aca="false">(B60+30)*100/C60</f>
        <v>5.86133021715844</v>
      </c>
      <c r="I60" s="1" t="s">
        <v>39</v>
      </c>
    </row>
    <row r="61" customFormat="false" ht="15" hidden="false" customHeight="false" outlineLevel="0" collapsed="false">
      <c r="A61" s="2" t="n">
        <v>41077</v>
      </c>
      <c r="B61" s="1" t="n">
        <v>15</v>
      </c>
      <c r="D61" s="1" t="n">
        <v>24.92</v>
      </c>
      <c r="E61" s="1" t="n">
        <v>437.6</v>
      </c>
      <c r="G61" s="1" t="n">
        <f aca="false">D61*100/E61</f>
        <v>5.69469835466179</v>
      </c>
      <c r="J61" s="1" t="s">
        <v>40</v>
      </c>
    </row>
    <row r="62" customFormat="false" ht="15" hidden="false" customHeight="false" outlineLevel="0" collapsed="false">
      <c r="A62" s="2" t="n">
        <v>41083</v>
      </c>
      <c r="B62" s="1" t="n">
        <v>27.08</v>
      </c>
      <c r="C62" s="1" t="n">
        <v>718.3</v>
      </c>
      <c r="F62" s="1" t="n">
        <f aca="false">(B62+15)*100/C62</f>
        <v>5.85827648614785</v>
      </c>
      <c r="I62" s="1" t="s">
        <v>41</v>
      </c>
    </row>
    <row r="63" customFormat="false" ht="15" hidden="false" customHeight="false" outlineLevel="0" collapsed="false">
      <c r="A63" s="2" t="n">
        <v>41090</v>
      </c>
      <c r="B63" s="1" t="n">
        <v>21.9</v>
      </c>
      <c r="C63" s="1" t="n">
        <v>367.3</v>
      </c>
      <c r="D63" s="1" t="n">
        <v>15</v>
      </c>
      <c r="F63" s="1" t="n">
        <f aca="false">(B63)*100/C63</f>
        <v>5.96242853253471</v>
      </c>
    </row>
    <row r="64" customFormat="false" ht="15" hidden="false" customHeight="false" outlineLevel="0" collapsed="false">
      <c r="A64" s="2" t="n">
        <v>41105</v>
      </c>
      <c r="B64" s="1" t="n">
        <v>28.5</v>
      </c>
      <c r="C64" s="1" t="n">
        <v>459.8</v>
      </c>
      <c r="F64" s="1" t="n">
        <f aca="false">(B64)*100/C64</f>
        <v>6.19834710743802</v>
      </c>
      <c r="I64" s="1" t="s">
        <v>42</v>
      </c>
    </row>
    <row r="65" customFormat="false" ht="15" hidden="false" customHeight="false" outlineLevel="0" collapsed="false">
      <c r="A65" s="2" t="n">
        <v>41113</v>
      </c>
      <c r="B65" s="1" t="n">
        <v>50.31</v>
      </c>
      <c r="C65" s="1" t="n">
        <v>826.9</v>
      </c>
      <c r="F65" s="1" t="n">
        <f aca="false">(B65)*100/C65</f>
        <v>6.08416979078486</v>
      </c>
      <c r="I65" s="1" t="s">
        <v>43</v>
      </c>
    </row>
    <row r="66" customFormat="false" ht="15" hidden="false" customHeight="false" outlineLevel="0" collapsed="false">
      <c r="A66" s="2" t="n">
        <v>41126</v>
      </c>
      <c r="D66" s="1" t="n">
        <v>54.16</v>
      </c>
      <c r="E66" s="1" t="n">
        <v>1176.3</v>
      </c>
      <c r="G66" s="1" t="n">
        <f aca="false">(D66+15)*100/E66</f>
        <v>5.87945252061549</v>
      </c>
      <c r="J66" s="1" t="s">
        <v>44</v>
      </c>
      <c r="M66" s="1" t="n">
        <v>245367</v>
      </c>
    </row>
    <row r="67" customFormat="false" ht="15" hidden="false" customHeight="false" outlineLevel="0" collapsed="false">
      <c r="A67" s="2" t="n">
        <v>41146</v>
      </c>
      <c r="B67" s="1" t="n">
        <v>49.05</v>
      </c>
      <c r="C67" s="1" t="n">
        <v>834.7</v>
      </c>
      <c r="F67" s="1" t="n">
        <f aca="false">(B67)*100/C67</f>
        <v>5.87636276506529</v>
      </c>
      <c r="I67" s="1" t="s">
        <v>45</v>
      </c>
      <c r="M67" s="1" t="n">
        <v>865</v>
      </c>
    </row>
    <row r="68" customFormat="false" ht="15" hidden="false" customHeight="false" outlineLevel="0" collapsed="false">
      <c r="A68" s="2" t="n">
        <v>41165</v>
      </c>
      <c r="B68" s="1" t="n">
        <v>37.48</v>
      </c>
      <c r="C68" s="1" t="n">
        <v>624.1</v>
      </c>
      <c r="F68" s="1" t="n">
        <f aca="false">(B68)*100/C68</f>
        <v>6.00544784489665</v>
      </c>
      <c r="I68" s="1" t="s">
        <v>46</v>
      </c>
      <c r="M68" s="1" t="n">
        <f aca="false">SUM(M66:M67)</f>
        <v>246232</v>
      </c>
    </row>
    <row r="69" customFormat="false" ht="15" hidden="false" customHeight="false" outlineLevel="0" collapsed="false">
      <c r="A69" s="2" t="n">
        <v>41172</v>
      </c>
      <c r="D69" s="1" t="n">
        <v>64.02</v>
      </c>
      <c r="E69" s="1" t="n">
        <v>1102.5</v>
      </c>
      <c r="G69" s="1" t="n">
        <f aca="false">(D69)*100/E69</f>
        <v>5.80680272108844</v>
      </c>
      <c r="J69" s="1" t="s">
        <v>47</v>
      </c>
    </row>
    <row r="70" customFormat="false" ht="15" hidden="false" customHeight="false" outlineLevel="0" collapsed="false">
      <c r="A70" s="2" t="n">
        <v>41189</v>
      </c>
      <c r="B70" s="1" t="n">
        <v>53.96</v>
      </c>
      <c r="C70" s="1" t="n">
        <v>766.5</v>
      </c>
      <c r="F70" s="1" t="n">
        <f aca="false">(B70)*100/C70</f>
        <v>7.03979125896934</v>
      </c>
      <c r="I70" s="1" t="s">
        <v>48</v>
      </c>
    </row>
    <row r="71" customFormat="false" ht="15" hidden="false" customHeight="false" outlineLevel="0" collapsed="false">
      <c r="A71" s="2" t="n">
        <v>41210</v>
      </c>
      <c r="B71" s="1" t="n">
        <v>45.32</v>
      </c>
      <c r="C71" s="1" t="n">
        <v>740.2</v>
      </c>
      <c r="D71" s="1" t="n">
        <v>54.25</v>
      </c>
      <c r="E71" s="1" t="n">
        <v>865.7</v>
      </c>
      <c r="F71" s="1" t="n">
        <f aca="false">(B71)*100/C71</f>
        <v>6.1226695487706</v>
      </c>
      <c r="G71" s="1" t="n">
        <f aca="false">(D71)*100/E71</f>
        <v>6.26660505948943</v>
      </c>
      <c r="I71" s="1" t="s">
        <v>49</v>
      </c>
      <c r="J71" s="1" t="s">
        <v>50</v>
      </c>
    </row>
    <row r="72" customFormat="false" ht="15" hidden="false" customHeight="false" outlineLevel="0" collapsed="false">
      <c r="A72" s="2" t="n">
        <v>41224</v>
      </c>
      <c r="B72" s="1" t="n">
        <v>15</v>
      </c>
      <c r="D72" s="1" t="n">
        <v>24.42</v>
      </c>
      <c r="E72" s="1" t="n">
        <v>400.1</v>
      </c>
      <c r="G72" s="1" t="n">
        <f aca="false">(D72)*100/E72</f>
        <v>6.10347413146713</v>
      </c>
      <c r="J72" s="1" t="s">
        <v>51</v>
      </c>
    </row>
    <row r="73" customFormat="false" ht="15" hidden="false" customHeight="false" outlineLevel="0" collapsed="false">
      <c r="A73" s="2" t="n">
        <v>41231</v>
      </c>
      <c r="B73" s="1" t="n">
        <v>46.67</v>
      </c>
      <c r="C73" s="1" t="n">
        <v>992.1</v>
      </c>
      <c r="F73" s="1" t="n">
        <f aca="false">(B73+15)*100/C73</f>
        <v>6.2161072472533</v>
      </c>
      <c r="I73" s="1" t="s">
        <v>52</v>
      </c>
    </row>
    <row r="74" customFormat="false" ht="15" hidden="false" customHeight="false" outlineLevel="0" collapsed="false">
      <c r="A74" s="2" t="n">
        <v>41250</v>
      </c>
      <c r="B74" s="1" t="n">
        <v>47.58</v>
      </c>
      <c r="C74" s="1" t="n">
        <v>726.3</v>
      </c>
      <c r="F74" s="1" t="n">
        <f aca="false">(B74)*100/C74</f>
        <v>6.55101197852127</v>
      </c>
      <c r="I74" s="1" t="s">
        <v>53</v>
      </c>
    </row>
    <row r="75" customFormat="false" ht="15" hidden="false" customHeight="false" outlineLevel="0" collapsed="false">
      <c r="A75" s="2" t="n">
        <v>41258</v>
      </c>
      <c r="B75" s="1" t="n">
        <v>15</v>
      </c>
      <c r="D75" s="1" t="n">
        <v>54.75</v>
      </c>
      <c r="E75" s="1" t="n">
        <v>814.2</v>
      </c>
      <c r="G75" s="1" t="n">
        <f aca="false">(D75)*100/E75</f>
        <v>6.7243920412675</v>
      </c>
      <c r="J75" s="1" t="s">
        <v>54</v>
      </c>
    </row>
    <row r="76" customFormat="false" ht="15" hidden="false" customHeight="false" outlineLevel="0" collapsed="false">
      <c r="A76" s="2" t="n">
        <v>41269</v>
      </c>
      <c r="B76" s="1" t="n">
        <v>29.9</v>
      </c>
      <c r="C76" s="1" t="n">
        <v>934.8</v>
      </c>
      <c r="F76" s="1" t="n">
        <f aca="false">(B76+30)*100/C76</f>
        <v>6.40778776208815</v>
      </c>
      <c r="I76" s="1" t="s">
        <v>55</v>
      </c>
    </row>
    <row r="77" customFormat="false" ht="15" hidden="false" customHeight="false" outlineLevel="0" collapsed="false">
      <c r="A77" s="2"/>
      <c r="B77" s="1" t="n">
        <f aca="false">SUM(B49:B76)</f>
        <v>797.43</v>
      </c>
      <c r="C77" s="1" t="n">
        <f aca="false">SUM(C49:C76)</f>
        <v>13048.9</v>
      </c>
      <c r="D77" s="1" t="n">
        <f aca="false">SUM(D49:D76)</f>
        <v>557.58</v>
      </c>
      <c r="E77" s="1" t="n">
        <f aca="false">SUM(E49:E76)</f>
        <v>8996</v>
      </c>
      <c r="F77" s="1" t="n">
        <f aca="false">B77*100/C77</f>
        <v>6.1110898236633</v>
      </c>
      <c r="G77" s="1" t="n">
        <f aca="false">D77*100/E77</f>
        <v>6.1980880391285</v>
      </c>
    </row>
    <row r="78" customFormat="false" ht="15" hidden="false" customHeight="false" outlineLevel="0" collapsed="false">
      <c r="A78" s="2" t="n">
        <v>41287</v>
      </c>
      <c r="B78" s="1" t="n">
        <v>39.2</v>
      </c>
      <c r="C78" s="1" t="n">
        <v>630.7</v>
      </c>
      <c r="F78" s="1" t="n">
        <f aca="false">(B78)*100/C78</f>
        <v>6.21531631520533</v>
      </c>
      <c r="I78" s="1" t="s">
        <v>56</v>
      </c>
    </row>
    <row r="79" customFormat="false" ht="15" hidden="false" customHeight="false" outlineLevel="0" collapsed="false">
      <c r="A79" s="2" t="n">
        <v>41294</v>
      </c>
      <c r="D79" s="1" t="n">
        <v>46.58</v>
      </c>
      <c r="E79" s="1" t="n">
        <v>676.7</v>
      </c>
      <c r="G79" s="1" t="n">
        <f aca="false">D79*100/E79</f>
        <v>6.88340475838629</v>
      </c>
      <c r="J79" s="1" t="s">
        <v>57</v>
      </c>
    </row>
    <row r="80" customFormat="false" ht="15" hidden="false" customHeight="false" outlineLevel="0" collapsed="false">
      <c r="A80" s="2" t="n">
        <v>41329</v>
      </c>
      <c r="B80" s="1" t="n">
        <f aca="false">38.11+15</f>
        <v>53.11</v>
      </c>
      <c r="C80" s="1" t="n">
        <v>786.5</v>
      </c>
      <c r="F80" s="1" t="n">
        <f aca="false">(B80)*100/C80</f>
        <v>6.75270184361094</v>
      </c>
      <c r="I80" s="1" t="s">
        <v>58</v>
      </c>
    </row>
    <row r="81" customFormat="false" ht="15" hidden="false" customHeight="false" outlineLevel="0" collapsed="false">
      <c r="A81" s="2" t="n">
        <v>41330</v>
      </c>
      <c r="D81" s="1" t="n">
        <v>69.05</v>
      </c>
      <c r="E81" s="1" t="n">
        <v>1047.4</v>
      </c>
      <c r="G81" s="1" t="n">
        <f aca="false">D81*100/E81</f>
        <v>6.59251479854879</v>
      </c>
      <c r="J81" s="1" t="s">
        <v>59</v>
      </c>
    </row>
    <row r="82" customFormat="false" ht="15" hidden="false" customHeight="false" outlineLevel="0" collapsed="false">
      <c r="A82" s="2" t="n">
        <v>41349</v>
      </c>
      <c r="B82" s="1" t="n">
        <v>14.5</v>
      </c>
      <c r="D82" s="1" t="n">
        <v>47.11</v>
      </c>
      <c r="E82" s="1" t="n">
        <v>745.7</v>
      </c>
      <c r="G82" s="1" t="n">
        <f aca="false">D82*100/E82</f>
        <v>6.31755397612981</v>
      </c>
      <c r="J82" s="1" t="s">
        <v>60</v>
      </c>
    </row>
    <row r="83" customFormat="false" ht="15" hidden="false" customHeight="false" outlineLevel="0" collapsed="false">
      <c r="A83" s="2" t="n">
        <v>41370</v>
      </c>
      <c r="B83" s="1" t="n">
        <v>45.21</v>
      </c>
      <c r="C83" s="1" t="n">
        <v>935.7</v>
      </c>
      <c r="F83" s="1" t="n">
        <f aca="false">(B83+B82)*100/C83</f>
        <v>6.38131879876029</v>
      </c>
      <c r="I83" s="1" t="s">
        <v>61</v>
      </c>
    </row>
    <row r="84" customFormat="false" ht="15" hidden="false" customHeight="false" outlineLevel="0" collapsed="false">
      <c r="A84" s="2" t="n">
        <v>41378</v>
      </c>
      <c r="D84" s="1" t="n">
        <v>54.83</v>
      </c>
      <c r="E84" s="1" t="n">
        <v>859.7</v>
      </c>
      <c r="G84" s="1" t="n">
        <f aca="false">D84*100/E84</f>
        <v>6.37780621146912</v>
      </c>
      <c r="J84" s="1" t="s">
        <v>62</v>
      </c>
    </row>
    <row r="85" customFormat="false" ht="15" hidden="false" customHeight="false" outlineLevel="0" collapsed="false">
      <c r="A85" s="2" t="n">
        <v>41390</v>
      </c>
      <c r="B85" s="1" t="n">
        <f aca="false">36.34-15</f>
        <v>21.34</v>
      </c>
      <c r="C85" s="1" t="n">
        <v>307.1</v>
      </c>
      <c r="D85" s="1" t="n">
        <v>15</v>
      </c>
      <c r="F85" s="1" t="n">
        <f aca="false">(B85)*100/C85</f>
        <v>6.94887658743081</v>
      </c>
    </row>
    <row r="86" customFormat="false" ht="15" hidden="false" customHeight="false" outlineLevel="0" collapsed="false">
      <c r="A86" s="2" t="n">
        <v>41406</v>
      </c>
      <c r="B86" s="1" t="n">
        <v>32.69</v>
      </c>
      <c r="C86" s="1" t="n">
        <v>542.1</v>
      </c>
      <c r="D86" s="1" t="n">
        <v>15</v>
      </c>
      <c r="F86" s="1" t="n">
        <f aca="false">(B86)*100/C86</f>
        <v>6.0302527209002</v>
      </c>
      <c r="I86" s="1" t="s">
        <v>63</v>
      </c>
    </row>
    <row r="87" customFormat="false" ht="15" hidden="false" customHeight="false" outlineLevel="0" collapsed="false">
      <c r="A87" s="2" t="n">
        <v>41425</v>
      </c>
      <c r="B87" s="1" t="n">
        <v>36.45</v>
      </c>
      <c r="C87" s="1" t="n">
        <v>544.3</v>
      </c>
      <c r="F87" s="1" t="n">
        <f aca="false">(B87)*100/C87</f>
        <v>6.69667462796252</v>
      </c>
      <c r="I87" s="1" t="s">
        <v>64</v>
      </c>
    </row>
    <row r="88" customFormat="false" ht="15" hidden="false" customHeight="false" outlineLevel="0" collapsed="false">
      <c r="A88" s="2" t="n">
        <v>41433</v>
      </c>
      <c r="D88" s="1" t="n">
        <v>65.6</v>
      </c>
      <c r="E88" s="1" t="n">
        <v>1544</v>
      </c>
      <c r="G88" s="1" t="n">
        <f aca="false">(D88+30)*100/E88</f>
        <v>6.19170984455959</v>
      </c>
      <c r="J88" s="1" t="s">
        <v>65</v>
      </c>
    </row>
    <row r="89" customFormat="false" ht="15" hidden="false" customHeight="false" outlineLevel="0" collapsed="false">
      <c r="A89" s="2" t="n">
        <v>41445</v>
      </c>
      <c r="B89" s="1" t="n">
        <v>24.45</v>
      </c>
      <c r="C89" s="1" t="n">
        <v>664.2</v>
      </c>
      <c r="F89" s="1" t="n">
        <f aca="false">(B89+15)*100/C89</f>
        <v>5.93947606142728</v>
      </c>
      <c r="I89" s="1" t="s">
        <v>66</v>
      </c>
    </row>
    <row r="90" customFormat="false" ht="15" hidden="false" customHeight="false" outlineLevel="0" collapsed="false">
      <c r="A90" s="2" t="n">
        <v>41447</v>
      </c>
      <c r="B90" s="1" t="n">
        <v>35.45</v>
      </c>
      <c r="C90" s="1" t="n">
        <v>636</v>
      </c>
      <c r="F90" s="1" t="n">
        <f aca="false">(B90)*100/C90</f>
        <v>5.57389937106918</v>
      </c>
    </row>
    <row r="91" customFormat="false" ht="15" hidden="false" customHeight="false" outlineLevel="0" collapsed="false">
      <c r="A91" s="2" t="n">
        <v>41454</v>
      </c>
      <c r="D91" s="1" t="n">
        <v>28.79</v>
      </c>
      <c r="E91" s="1" t="n">
        <v>474.4</v>
      </c>
      <c r="G91" s="1" t="n">
        <f aca="false">D91*100/E91</f>
        <v>6.06871838111299</v>
      </c>
      <c r="J91" s="1" t="s">
        <v>67</v>
      </c>
    </row>
    <row r="92" customFormat="false" ht="15" hidden="false" customHeight="false" outlineLevel="0" collapsed="false">
      <c r="A92" s="2" t="n">
        <v>41482</v>
      </c>
      <c r="B92" s="1" t="n">
        <v>54.58</v>
      </c>
      <c r="C92" s="1" t="n">
        <v>1142.7</v>
      </c>
      <c r="F92" s="1" t="n">
        <f aca="false">(B92+15)*100/C92</f>
        <v>6.08908724949681</v>
      </c>
      <c r="I92" s="1" t="s">
        <v>68</v>
      </c>
    </row>
    <row r="93" customFormat="false" ht="15" hidden="false" customHeight="false" outlineLevel="0" collapsed="false">
      <c r="A93" s="2" t="n">
        <v>41503</v>
      </c>
      <c r="B93" s="1" t="n">
        <v>26.17</v>
      </c>
      <c r="C93" s="1" t="n">
        <v>682.2</v>
      </c>
      <c r="F93" s="1" t="n">
        <f aca="false">(B93+15)*100/C93</f>
        <v>6.03488712987394</v>
      </c>
      <c r="I93" s="1" t="s">
        <v>69</v>
      </c>
    </row>
    <row r="94" customFormat="false" ht="15" hidden="false" customHeight="false" outlineLevel="0" collapsed="false">
      <c r="A94" s="2" t="n">
        <v>41512</v>
      </c>
      <c r="D94" s="1" t="n">
        <v>48.02</v>
      </c>
    </row>
    <row r="95" customFormat="false" ht="15" hidden="false" customHeight="false" outlineLevel="0" collapsed="false">
      <c r="A95" s="2" t="n">
        <v>41522</v>
      </c>
      <c r="B95" s="1" t="n">
        <v>38.25</v>
      </c>
      <c r="C95" s="1" t="n">
        <v>665.2</v>
      </c>
      <c r="F95" s="1" t="n">
        <f aca="false">(B95)*100/C95</f>
        <v>5.7501503307276</v>
      </c>
      <c r="I95" s="1" t="s">
        <v>70</v>
      </c>
    </row>
    <row r="96" customFormat="false" ht="15" hidden="false" customHeight="false" outlineLevel="0" collapsed="false">
      <c r="A96" s="2" t="n">
        <v>41545</v>
      </c>
      <c r="D96" s="1" t="n">
        <v>47.84</v>
      </c>
      <c r="E96" s="1" t="n">
        <v>810.2</v>
      </c>
      <c r="G96" s="1" t="n">
        <f aca="false">D96*100/E96</f>
        <v>5.90471488521353</v>
      </c>
      <c r="J96" s="1" t="s">
        <v>71</v>
      </c>
    </row>
    <row r="97" customFormat="false" ht="15" hidden="false" customHeight="false" outlineLevel="0" collapsed="false">
      <c r="A97" s="2" t="n">
        <v>41553</v>
      </c>
      <c r="B97" s="1" t="n">
        <v>33.73</v>
      </c>
      <c r="C97" s="1" t="n">
        <v>492.5</v>
      </c>
      <c r="F97" s="1" t="n">
        <f aca="false">(B97)*100/C97</f>
        <v>6.848730964467</v>
      </c>
      <c r="I97" s="1" t="s">
        <v>72</v>
      </c>
    </row>
    <row r="98" customFormat="false" ht="15" hidden="false" customHeight="false" outlineLevel="0" collapsed="false">
      <c r="A98" s="2" t="n">
        <v>41560</v>
      </c>
      <c r="D98" s="1" t="n">
        <v>18</v>
      </c>
      <c r="E98" s="1" t="n">
        <v>313.7</v>
      </c>
      <c r="G98" s="1" t="n">
        <f aca="false">D98*100/E98</f>
        <v>5.73796620975454</v>
      </c>
      <c r="J98" s="1" t="s">
        <v>73</v>
      </c>
    </row>
    <row r="99" customFormat="false" ht="15" hidden="false" customHeight="false" outlineLevel="0" collapsed="false">
      <c r="A99" s="2" t="n">
        <v>41580</v>
      </c>
      <c r="B99" s="1" t="n">
        <v>30.67</v>
      </c>
      <c r="C99" s="1" t="n">
        <v>774</v>
      </c>
      <c r="F99" s="1" t="n">
        <f aca="false">(B99+15)*100/C99</f>
        <v>5.90051679586563</v>
      </c>
      <c r="I99" s="1" t="s">
        <v>74</v>
      </c>
    </row>
    <row r="100" customFormat="false" ht="15" hidden="false" customHeight="false" outlineLevel="0" collapsed="false">
      <c r="A100" s="2" t="n">
        <v>41588</v>
      </c>
      <c r="D100" s="1" t="n">
        <v>35.83</v>
      </c>
      <c r="E100" s="1" t="n">
        <v>594</v>
      </c>
      <c r="G100" s="1" t="n">
        <f aca="false">D100*100/E100</f>
        <v>6.03198653198653</v>
      </c>
      <c r="J100" s="1" t="s">
        <v>75</v>
      </c>
    </row>
    <row r="101" customFormat="false" ht="15" hidden="false" customHeight="false" outlineLevel="0" collapsed="false">
      <c r="A101" s="2" t="n">
        <v>41609</v>
      </c>
      <c r="B101" s="1" t="n">
        <v>52.57</v>
      </c>
      <c r="C101" s="1" t="n">
        <v>871.4</v>
      </c>
      <c r="F101" s="1" t="n">
        <f aca="false">(B101)*100/C101</f>
        <v>6.03282074822125</v>
      </c>
      <c r="I101" s="1" t="s">
        <v>76</v>
      </c>
    </row>
    <row r="102" customFormat="false" ht="15" hidden="false" customHeight="false" outlineLevel="0" collapsed="false">
      <c r="A102" s="2" t="n">
        <v>41645</v>
      </c>
      <c r="D102" s="1" t="n">
        <v>32.07</v>
      </c>
      <c r="E102" s="1" t="n">
        <v>1356</v>
      </c>
      <c r="G102" s="1" t="n">
        <f aca="false">(D102+50)*100/E102</f>
        <v>6.0523598820059</v>
      </c>
      <c r="J102" s="1" t="s">
        <v>77</v>
      </c>
      <c r="L102" s="1" t="n">
        <v>40</v>
      </c>
    </row>
    <row r="103" customFormat="false" ht="15" hidden="false" customHeight="false" outlineLevel="0" collapsed="false">
      <c r="A103" s="2" t="n">
        <v>41665</v>
      </c>
      <c r="D103" s="1" t="n">
        <v>45</v>
      </c>
      <c r="E103" s="1" t="n">
        <v>730</v>
      </c>
      <c r="G103" s="1" t="n">
        <f aca="false">D103*100/E103</f>
        <v>6.16438356164384</v>
      </c>
      <c r="J103" s="1" t="s">
        <v>78</v>
      </c>
    </row>
    <row r="104" customFormat="false" ht="15" hidden="false" customHeight="false" outlineLevel="0" collapsed="false">
      <c r="A104" s="2" t="n">
        <v>41679</v>
      </c>
      <c r="B104" s="1" t="n">
        <v>30.97</v>
      </c>
      <c r="C104" s="1" t="n">
        <v>1155.2</v>
      </c>
      <c r="F104" s="1" t="n">
        <f aca="false">(B104+35)*100/C104</f>
        <v>5.71069944598338</v>
      </c>
      <c r="I104" s="1" t="s">
        <v>79</v>
      </c>
    </row>
    <row r="105" customFormat="false" ht="15" hidden="false" customHeight="false" outlineLevel="0" collapsed="false">
      <c r="A105" s="2" t="n">
        <v>41692</v>
      </c>
      <c r="D105" s="1" t="n">
        <v>43.68</v>
      </c>
      <c r="E105" s="1" t="n">
        <v>740</v>
      </c>
      <c r="G105" s="1" t="n">
        <f aca="false">D105*100/E105</f>
        <v>5.9027027027027</v>
      </c>
      <c r="J105" s="1" t="s">
        <v>80</v>
      </c>
    </row>
    <row r="106" customFormat="false" ht="15" hidden="false" customHeight="false" outlineLevel="0" collapsed="false">
      <c r="A106" s="2" t="n">
        <v>41715</v>
      </c>
      <c r="B106" s="1" t="n">
        <v>36.97</v>
      </c>
      <c r="C106" s="1" t="n">
        <v>842.8</v>
      </c>
      <c r="F106" s="1" t="n">
        <f aca="false">(B106+15)*100/C106</f>
        <v>6.16635026103465</v>
      </c>
    </row>
    <row r="107" customFormat="false" ht="15" hidden="false" customHeight="false" outlineLevel="0" collapsed="false">
      <c r="A107" s="2" t="n">
        <v>41717</v>
      </c>
      <c r="D107" s="1" t="n">
        <v>35.07</v>
      </c>
      <c r="E107" s="1" t="n">
        <v>585.4</v>
      </c>
      <c r="G107" s="1" t="n">
        <f aca="false">D107*100/E107</f>
        <v>5.99077553809361</v>
      </c>
      <c r="J107" s="1" t="s">
        <v>81</v>
      </c>
      <c r="L107" s="1" t="n">
        <v>20</v>
      </c>
    </row>
    <row r="108" customFormat="false" ht="15" hidden="false" customHeight="false" outlineLevel="0" collapsed="false">
      <c r="A108" s="2" t="n">
        <v>41735</v>
      </c>
      <c r="D108" s="1" t="n">
        <v>41.26</v>
      </c>
      <c r="E108" s="1" t="n">
        <v>697</v>
      </c>
      <c r="G108" s="1" t="n">
        <f aca="false">D108*100/E108</f>
        <v>5.91965566714491</v>
      </c>
      <c r="J108" s="1" t="s">
        <v>82</v>
      </c>
    </row>
    <row r="109" customFormat="false" ht="15" hidden="false" customHeight="false" outlineLevel="0" collapsed="false">
      <c r="A109" s="2" t="n">
        <v>41756</v>
      </c>
      <c r="D109" s="1" t="n">
        <v>48.12</v>
      </c>
      <c r="E109" s="1" t="n">
        <v>854.4</v>
      </c>
      <c r="G109" s="1" t="n">
        <f aca="false">D109*100/E109</f>
        <v>5.63202247191011</v>
      </c>
      <c r="J109" s="1" t="s">
        <v>83</v>
      </c>
    </row>
    <row r="110" customFormat="false" ht="15" hidden="false" customHeight="false" outlineLevel="0" collapsed="false">
      <c r="A110" s="2" t="n">
        <v>41770</v>
      </c>
      <c r="B110" s="1" t="n">
        <v>24.78</v>
      </c>
      <c r="C110" s="1" t="n">
        <v>872.5</v>
      </c>
      <c r="D110" s="1" t="n">
        <v>33.99</v>
      </c>
      <c r="E110" s="1" t="n">
        <v>619.9</v>
      </c>
      <c r="F110" s="1" t="n">
        <f aca="false">(B110+30)*100/C110</f>
        <v>6.2785100286533</v>
      </c>
      <c r="G110" s="1" t="n">
        <f aca="false">D110*100/E110</f>
        <v>5.48314244232941</v>
      </c>
      <c r="I110" s="1" t="s">
        <v>84</v>
      </c>
      <c r="J110" s="1" t="s">
        <v>85</v>
      </c>
    </row>
    <row r="111" customFormat="false" ht="15" hidden="false" customHeight="false" outlineLevel="0" collapsed="false">
      <c r="A111" s="2" t="n">
        <v>41789</v>
      </c>
      <c r="D111" s="1" t="n">
        <v>41.24</v>
      </c>
      <c r="E111" s="1" t="n">
        <v>760</v>
      </c>
      <c r="G111" s="1" t="n">
        <f aca="false">D111*100/E111</f>
        <v>5.42631578947368</v>
      </c>
      <c r="J111" s="1" t="s">
        <v>86</v>
      </c>
    </row>
    <row r="112" customFormat="false" ht="15" hidden="false" customHeight="false" outlineLevel="0" collapsed="false">
      <c r="A112" s="2" t="n">
        <v>41805</v>
      </c>
      <c r="D112" s="1" t="n">
        <v>31.37</v>
      </c>
      <c r="E112" s="1" t="n">
        <v>570</v>
      </c>
      <c r="G112" s="1" t="n">
        <f aca="false">D112*100/E112</f>
        <v>5.50350877192982</v>
      </c>
      <c r="J112" s="1" t="s">
        <v>87</v>
      </c>
    </row>
    <row r="113" customFormat="false" ht="15" hidden="false" customHeight="false" outlineLevel="0" collapsed="false">
      <c r="A113" s="2" t="n">
        <v>41826</v>
      </c>
      <c r="D113" s="1" t="n">
        <v>32.83</v>
      </c>
      <c r="E113" s="1" t="n">
        <v>613.4</v>
      </c>
      <c r="G113" s="1" t="n">
        <f aca="false">D113*100/E113</f>
        <v>5.35213563743071</v>
      </c>
      <c r="J113" s="1" t="s">
        <v>88</v>
      </c>
    </row>
    <row r="114" customFormat="false" ht="15" hidden="false" customHeight="false" outlineLevel="0" collapsed="false">
      <c r="A114" s="2" t="n">
        <v>41832</v>
      </c>
      <c r="B114" s="1" t="n">
        <v>28.23</v>
      </c>
      <c r="C114" s="1" t="n">
        <v>1055.5</v>
      </c>
      <c r="F114" s="1" t="n">
        <f aca="false">(B114+30)*100/C114</f>
        <v>5.51681667456182</v>
      </c>
      <c r="I114" s="1" t="s">
        <v>89</v>
      </c>
    </row>
    <row r="115" customFormat="false" ht="15" hidden="false" customHeight="false" outlineLevel="0" collapsed="false">
      <c r="A115" s="2" t="n">
        <v>41842</v>
      </c>
      <c r="D115" s="1" t="n">
        <v>19.87</v>
      </c>
      <c r="E115" s="1" t="n">
        <v>326.1</v>
      </c>
      <c r="G115" s="1" t="n">
        <f aca="false">D115*100/E115</f>
        <v>6.09322293774916</v>
      </c>
      <c r="J115" s="1" t="s">
        <v>90</v>
      </c>
    </row>
    <row r="116" customFormat="false" ht="15" hidden="false" customHeight="false" outlineLevel="0" collapsed="false">
      <c r="A116" s="2" t="n">
        <v>41847</v>
      </c>
      <c r="D116" s="1" t="n">
        <v>38.19</v>
      </c>
      <c r="E116" s="1" t="n">
        <v>638.8</v>
      </c>
      <c r="G116" s="1" t="n">
        <f aca="false">D116*100/E116</f>
        <v>5.97839699436443</v>
      </c>
      <c r="J116" s="1" t="s">
        <v>91</v>
      </c>
    </row>
    <row r="117" customFormat="false" ht="15" hidden="false" customHeight="false" outlineLevel="0" collapsed="false">
      <c r="A117" s="2" t="n">
        <v>41868</v>
      </c>
      <c r="B117" s="1" t="n">
        <v>25.47</v>
      </c>
      <c r="C117" s="1" t="n">
        <v>963.3</v>
      </c>
      <c r="F117" s="1" t="n">
        <f aca="false">(B117+30)*100/C117</f>
        <v>5.75833073808782</v>
      </c>
      <c r="I117" s="1" t="s">
        <v>92</v>
      </c>
    </row>
    <row r="118" customFormat="false" ht="15" hidden="false" customHeight="false" outlineLevel="0" collapsed="false">
      <c r="A118" s="2" t="n">
        <v>41890</v>
      </c>
      <c r="D118" s="1" t="n">
        <v>15</v>
      </c>
    </row>
    <row r="119" customFormat="false" ht="15" hidden="false" customHeight="false" outlineLevel="0" collapsed="false">
      <c r="A119" s="2" t="n">
        <v>41894</v>
      </c>
      <c r="B119" s="1" t="n">
        <v>32.56</v>
      </c>
      <c r="C119" s="1" t="n">
        <v>544.5</v>
      </c>
      <c r="F119" s="1" t="n">
        <f aca="false">(B119)*100/C119</f>
        <v>5.97979797979798</v>
      </c>
      <c r="I119" s="1" t="s">
        <v>93</v>
      </c>
    </row>
    <row r="120" customFormat="false" ht="15" hidden="false" customHeight="false" outlineLevel="0" collapsed="false">
      <c r="A120" s="2" t="n">
        <v>41902</v>
      </c>
      <c r="D120" s="1" t="n">
        <v>32.22</v>
      </c>
      <c r="E120" s="1" t="n">
        <v>1348.4</v>
      </c>
      <c r="G120" s="1" t="n">
        <f aca="false">(D120+45)*100/E120</f>
        <v>5.72678730347078</v>
      </c>
      <c r="H120" s="1" t="s">
        <v>94</v>
      </c>
      <c r="J120" s="1" t="s">
        <v>95</v>
      </c>
    </row>
    <row r="121" customFormat="false" ht="15" hidden="false" customHeight="false" outlineLevel="0" collapsed="false">
      <c r="A121" s="2" t="n">
        <v>41924</v>
      </c>
      <c r="D121" s="1" t="n">
        <v>27.68</v>
      </c>
      <c r="E121" s="1" t="n">
        <v>760</v>
      </c>
      <c r="G121" s="1" t="n">
        <f aca="false">(D121+15)*100/E121</f>
        <v>5.61578947368421</v>
      </c>
      <c r="J121" s="1" t="s">
        <v>96</v>
      </c>
    </row>
    <row r="122" customFormat="false" ht="15" hidden="false" customHeight="false" outlineLevel="0" collapsed="false">
      <c r="A122" s="2" t="n">
        <v>41938</v>
      </c>
      <c r="B122" s="1" t="n">
        <v>28.25</v>
      </c>
      <c r="C122" s="1" t="n">
        <v>702.6</v>
      </c>
      <c r="D122" s="1" t="n">
        <v>28</v>
      </c>
      <c r="E122" s="1" t="n">
        <v>467.2</v>
      </c>
      <c r="F122" s="1" t="n">
        <f aca="false">(B122+15)*100/C122</f>
        <v>6.155707372616</v>
      </c>
      <c r="G122" s="1" t="n">
        <f aca="false">D122*100/E122</f>
        <v>5.99315068493151</v>
      </c>
      <c r="I122" s="1" t="s">
        <v>97</v>
      </c>
      <c r="J122" s="1" t="s">
        <v>98</v>
      </c>
    </row>
    <row r="123" customFormat="false" ht="15" hidden="false" customHeight="false" outlineLevel="0" collapsed="false">
      <c r="A123" s="2" t="n">
        <v>41966</v>
      </c>
      <c r="D123" s="1" t="n">
        <v>41.46</v>
      </c>
      <c r="E123" s="1" t="n">
        <v>710.6</v>
      </c>
      <c r="G123" s="1" t="n">
        <f aca="false">D123*100/E123</f>
        <v>5.83450605122432</v>
      </c>
      <c r="J123" s="1" t="s">
        <v>99</v>
      </c>
    </row>
    <row r="124" customFormat="false" ht="15" hidden="false" customHeight="false" outlineLevel="0" collapsed="false">
      <c r="A124" s="2" t="n">
        <v>41980</v>
      </c>
      <c r="B124" s="1" t="n">
        <v>23.7</v>
      </c>
      <c r="C124" s="1" t="n">
        <v>616</v>
      </c>
      <c r="F124" s="1" t="n">
        <f aca="false">(B124+15)*100/C124</f>
        <v>6.28246753246753</v>
      </c>
      <c r="I124" s="1" t="s">
        <v>100</v>
      </c>
    </row>
    <row r="125" customFormat="false" ht="15" hidden="false" customHeight="false" outlineLevel="0" collapsed="false">
      <c r="A125" s="2" t="n">
        <v>41994</v>
      </c>
      <c r="D125" s="1" t="n">
        <v>46.85</v>
      </c>
      <c r="E125" s="1" t="n">
        <v>796</v>
      </c>
      <c r="G125" s="1" t="n">
        <f aca="false">D125*100/E125</f>
        <v>5.8856783919598</v>
      </c>
      <c r="J125" s="1" t="s">
        <v>101</v>
      </c>
    </row>
    <row r="126" customFormat="false" ht="15" hidden="false" customHeight="false" outlineLevel="0" collapsed="false">
      <c r="A126" s="2" t="n">
        <v>42021</v>
      </c>
      <c r="D126" s="1" t="n">
        <v>35.54</v>
      </c>
      <c r="E126" s="1" t="n">
        <v>527.8</v>
      </c>
      <c r="G126" s="1" t="n">
        <f aca="false">D126*100/E126</f>
        <v>6.73361121636984</v>
      </c>
      <c r="J126" s="1" t="s">
        <v>102</v>
      </c>
    </row>
    <row r="127" customFormat="false" ht="15" hidden="false" customHeight="false" outlineLevel="0" collapsed="false">
      <c r="A127" s="2" t="n">
        <v>42038</v>
      </c>
      <c r="B127" s="1" t="n">
        <v>73.48</v>
      </c>
      <c r="C127" s="1" t="n">
        <v>1432</v>
      </c>
      <c r="F127" s="1" t="n">
        <f aca="false">(B127)*100/C127</f>
        <v>5.13128491620112</v>
      </c>
      <c r="I127" s="1" t="s">
        <v>103</v>
      </c>
    </row>
    <row r="128" customFormat="false" ht="15" hidden="false" customHeight="false" outlineLevel="0" collapsed="false">
      <c r="A128" s="2" t="n">
        <v>42056</v>
      </c>
      <c r="B128" s="1" t="n">
        <v>20</v>
      </c>
      <c r="D128" s="1" t="n">
        <v>20</v>
      </c>
    </row>
    <row r="129" customFormat="false" ht="15" hidden="false" customHeight="false" outlineLevel="0" collapsed="false">
      <c r="A129" s="2" t="n">
        <v>42064</v>
      </c>
      <c r="D129" s="1" t="n">
        <v>31.69</v>
      </c>
      <c r="E129" s="1" t="n">
        <v>1054.7</v>
      </c>
      <c r="G129" s="1" t="n">
        <f aca="false">(D129+35)*100/E129</f>
        <v>6.32312505925856</v>
      </c>
      <c r="J129" s="1" t="s">
        <v>104</v>
      </c>
    </row>
    <row r="130" customFormat="false" ht="15" hidden="false" customHeight="false" outlineLevel="0" collapsed="false">
      <c r="A130" s="2" t="n">
        <v>42078</v>
      </c>
      <c r="B130" s="1" t="n">
        <v>33.81</v>
      </c>
      <c r="C130" s="1" t="n">
        <v>1118.4</v>
      </c>
      <c r="F130" s="1" t="n">
        <f aca="false">(B130+30)*100/C130</f>
        <v>5.70547210300429</v>
      </c>
      <c r="I130" s="1" t="s">
        <v>105</v>
      </c>
    </row>
    <row r="131" customFormat="false" ht="15" hidden="false" customHeight="false" outlineLevel="0" collapsed="false">
      <c r="A131" s="2" t="n">
        <v>42085</v>
      </c>
      <c r="B131" s="1" t="n">
        <v>5</v>
      </c>
      <c r="D131" s="1" t="n">
        <v>33.44</v>
      </c>
      <c r="E131" s="1" t="n">
        <v>557.6</v>
      </c>
      <c r="G131" s="1" t="n">
        <f aca="false">D131*100/E131</f>
        <v>5.99713055954089</v>
      </c>
      <c r="J131" s="1" t="s">
        <v>106</v>
      </c>
    </row>
    <row r="132" customFormat="false" ht="15" hidden="false" customHeight="false" outlineLevel="0" collapsed="false">
      <c r="A132" s="2" t="n">
        <v>42113</v>
      </c>
      <c r="D132" s="1" t="n">
        <v>39.23</v>
      </c>
      <c r="E132" s="1" t="n">
        <v>671.4</v>
      </c>
      <c r="G132" s="1" t="n">
        <f aca="false">D132*100/E132</f>
        <v>5.8430145963658</v>
      </c>
      <c r="J132" s="1" t="s">
        <v>107</v>
      </c>
    </row>
    <row r="133" customFormat="false" ht="15" hidden="false" customHeight="false" outlineLevel="0" collapsed="false">
      <c r="A133" s="2" t="n">
        <v>42133</v>
      </c>
      <c r="B133" s="1" t="n">
        <v>32.94</v>
      </c>
      <c r="C133" s="1" t="n">
        <v>887.9</v>
      </c>
      <c r="F133" s="1" t="n">
        <f aca="false">(B133+15)*100/C133</f>
        <v>5.39925667304877</v>
      </c>
      <c r="I133" s="1" t="s">
        <v>108</v>
      </c>
    </row>
    <row r="134" customFormat="false" ht="15" hidden="false" customHeight="false" outlineLevel="0" collapsed="false">
      <c r="A134" s="2" t="n">
        <v>42134</v>
      </c>
      <c r="D134" s="1" t="n">
        <f aca="false">46.61</f>
        <v>46.61</v>
      </c>
      <c r="E134" s="1" t="n">
        <v>840.1</v>
      </c>
      <c r="G134" s="1" t="n">
        <f aca="false">D134*100/E134</f>
        <v>5.5481490298774</v>
      </c>
    </row>
    <row r="135" customFormat="false" ht="15" hidden="false" customHeight="false" outlineLevel="0" collapsed="false">
      <c r="A135" s="2" t="n">
        <v>42155</v>
      </c>
      <c r="B135" s="1" t="n">
        <v>27.72</v>
      </c>
      <c r="C135" s="1" t="n">
        <v>763.6</v>
      </c>
      <c r="F135" s="1" t="n">
        <f aca="false">(B135+15)*100/C135</f>
        <v>5.5945521215296</v>
      </c>
      <c r="I135" s="1" t="s">
        <v>109</v>
      </c>
    </row>
    <row r="136" customFormat="false" ht="15" hidden="false" customHeight="false" outlineLevel="0" collapsed="false">
      <c r="A136" s="2" t="n">
        <v>42161</v>
      </c>
      <c r="B136" s="1" t="n">
        <v>15</v>
      </c>
      <c r="D136" s="1" t="n">
        <v>32.5</v>
      </c>
      <c r="E136" s="1" t="n">
        <v>557.6</v>
      </c>
      <c r="G136" s="1" t="n">
        <f aca="false">D136*100/E136</f>
        <v>5.82855093256815</v>
      </c>
      <c r="J136" s="1" t="s">
        <v>110</v>
      </c>
    </row>
    <row r="137" customFormat="false" ht="15" hidden="false" customHeight="false" outlineLevel="0" collapsed="false">
      <c r="A137" s="2" t="n">
        <v>42183</v>
      </c>
      <c r="B137" s="1" t="n">
        <v>15</v>
      </c>
      <c r="D137" s="1" t="n">
        <v>39.07</v>
      </c>
      <c r="E137" s="1" t="n">
        <v>769.7</v>
      </c>
      <c r="G137" s="1" t="n">
        <f aca="false">D137*100/E137</f>
        <v>5.07600363778095</v>
      </c>
      <c r="J137" s="1" t="s">
        <v>111</v>
      </c>
    </row>
    <row r="138" customFormat="false" ht="15" hidden="false" customHeight="false" outlineLevel="0" collapsed="false">
      <c r="A138" s="2" t="n">
        <v>42196</v>
      </c>
      <c r="B138" s="1" t="n">
        <v>15</v>
      </c>
      <c r="D138" s="1" t="n">
        <v>17.66</v>
      </c>
      <c r="E138" s="1" t="n">
        <v>299.1</v>
      </c>
      <c r="G138" s="1" t="n">
        <f aca="false">D138*100/E138</f>
        <v>5.90437980608492</v>
      </c>
      <c r="J138" s="1" t="s">
        <v>112</v>
      </c>
    </row>
    <row r="139" customFormat="false" ht="15" hidden="false" customHeight="false" outlineLevel="0" collapsed="false">
      <c r="A139" s="2" t="n">
        <v>42197</v>
      </c>
      <c r="D139" s="1" t="n">
        <v>36.59</v>
      </c>
      <c r="E139" s="1" t="n">
        <v>611.6</v>
      </c>
      <c r="G139" s="1" t="n">
        <f aca="false">D139*100/E139</f>
        <v>5.98266841072597</v>
      </c>
      <c r="J139" s="1" t="s">
        <v>113</v>
      </c>
    </row>
    <row r="140" customFormat="false" ht="15" hidden="false" customHeight="false" outlineLevel="0" collapsed="false">
      <c r="A140" s="2" t="n">
        <v>42204</v>
      </c>
      <c r="B140" s="1" t="n">
        <v>24.23</v>
      </c>
      <c r="C140" s="1" t="n">
        <v>1271.9</v>
      </c>
      <c r="F140" s="1" t="n">
        <f aca="false">(B140+45)*100/C140</f>
        <v>5.44303797468354</v>
      </c>
      <c r="I140" s="1" t="s">
        <v>114</v>
      </c>
    </row>
    <row r="141" customFormat="false" ht="15" hidden="false" customHeight="false" outlineLevel="0" collapsed="false">
      <c r="A141" s="2" t="n">
        <v>42225</v>
      </c>
      <c r="B141" s="1" t="n">
        <v>15</v>
      </c>
      <c r="D141" s="1" t="n">
        <v>38.72</v>
      </c>
      <c r="E141" s="1" t="n">
        <v>703.9</v>
      </c>
      <c r="G141" s="1" t="n">
        <f aca="false">D141*100/E141</f>
        <v>5.50078136098878</v>
      </c>
      <c r="J141" s="1" t="s">
        <v>115</v>
      </c>
    </row>
    <row r="142" customFormat="false" ht="15" hidden="false" customHeight="false" outlineLevel="0" collapsed="false">
      <c r="A142" s="2" t="n">
        <v>42246</v>
      </c>
      <c r="B142" s="1" t="n">
        <v>15</v>
      </c>
      <c r="D142" s="1" t="n">
        <v>41.59</v>
      </c>
      <c r="E142" s="1" t="n">
        <v>776.2</v>
      </c>
      <c r="G142" s="1" t="n">
        <f aca="false">D142*100/E142</f>
        <v>5.35815511466117</v>
      </c>
    </row>
    <row r="143" customFormat="false" ht="15" hidden="false" customHeight="false" outlineLevel="0" collapsed="false">
      <c r="A143" s="2" t="n">
        <v>42260</v>
      </c>
      <c r="B143" s="1" t="n">
        <v>42.77</v>
      </c>
      <c r="C143" s="1" t="n">
        <v>1287.6</v>
      </c>
      <c r="F143" s="1" t="n">
        <f aca="false">(B143+30)*100/C143</f>
        <v>5.65159987573781</v>
      </c>
      <c r="I143" s="1" t="s">
        <v>116</v>
      </c>
    </row>
    <row r="144" customFormat="false" ht="15" hidden="false" customHeight="false" outlineLevel="0" collapsed="false">
      <c r="A144" s="2" t="n">
        <v>42273</v>
      </c>
      <c r="B144" s="1" t="n">
        <v>15</v>
      </c>
      <c r="D144" s="1" t="n">
        <v>30</v>
      </c>
      <c r="E144" s="1" t="n">
        <v>506.3</v>
      </c>
      <c r="G144" s="1" t="n">
        <f aca="false">D144*100/E144</f>
        <v>5.92534070709066</v>
      </c>
      <c r="J144" s="1" t="s">
        <v>117</v>
      </c>
    </row>
    <row r="145" customFormat="false" ht="15" hidden="false" customHeight="false" outlineLevel="0" collapsed="false">
      <c r="A145" s="2" t="n">
        <v>42288</v>
      </c>
      <c r="B145" s="1" t="n">
        <v>13</v>
      </c>
      <c r="D145" s="1" t="n">
        <v>31.29</v>
      </c>
      <c r="E145" s="1" t="n">
        <v>580.4</v>
      </c>
      <c r="G145" s="1" t="n">
        <f aca="false">D145*100/E145</f>
        <v>5.39110957960028</v>
      </c>
      <c r="J145" s="1" t="s">
        <v>118</v>
      </c>
    </row>
    <row r="146" customFormat="false" ht="15" hidden="false" customHeight="false" outlineLevel="0" collapsed="false">
      <c r="A146" s="2" t="n">
        <v>42309</v>
      </c>
      <c r="B146" s="1" t="n">
        <v>15</v>
      </c>
      <c r="D146" s="1" t="n">
        <v>40</v>
      </c>
      <c r="E146" s="1" t="n">
        <v>664</v>
      </c>
      <c r="G146" s="1" t="n">
        <f aca="false">D146*100/E146</f>
        <v>6.02409638554217</v>
      </c>
      <c r="J146" s="1" t="s">
        <v>119</v>
      </c>
    </row>
    <row r="147" customFormat="false" ht="15" hidden="false" customHeight="false" outlineLevel="0" collapsed="false">
      <c r="A147" s="2" t="n">
        <v>42327</v>
      </c>
      <c r="B147" s="1" t="n">
        <v>22.03</v>
      </c>
      <c r="C147" s="1" t="n">
        <v>1432.2</v>
      </c>
      <c r="F147" s="1" t="n">
        <f aca="false">(B147+58)*100/C147</f>
        <v>5.58790671693898</v>
      </c>
      <c r="I147" s="1" t="s">
        <v>120</v>
      </c>
    </row>
    <row r="148" customFormat="false" ht="15" hidden="false" customHeight="false" outlineLevel="0" collapsed="false">
      <c r="A148" s="2" t="n">
        <v>42337</v>
      </c>
      <c r="D148" s="1" t="n">
        <v>42.6</v>
      </c>
      <c r="E148" s="1" t="n">
        <v>706</v>
      </c>
      <c r="G148" s="1" t="n">
        <f aca="false">D148*100/E148</f>
        <v>6.03399433427762</v>
      </c>
      <c r="J148" s="1" t="s">
        <v>121</v>
      </c>
    </row>
    <row r="149" customFormat="false" ht="15" hidden="false" customHeight="false" outlineLevel="0" collapsed="false">
      <c r="A149" s="2" t="n">
        <v>42350</v>
      </c>
      <c r="D149" s="1" t="n">
        <v>15</v>
      </c>
    </row>
    <row r="150" customFormat="false" ht="15" hidden="false" customHeight="false" outlineLevel="0" collapsed="false">
      <c r="A150" s="2" t="n">
        <v>42351</v>
      </c>
      <c r="B150" s="1" t="n">
        <v>31.81</v>
      </c>
      <c r="C150" s="1" t="n">
        <v>544.4</v>
      </c>
      <c r="F150" s="1" t="n">
        <f aca="false">B150*100/C150</f>
        <v>5.84313005143277</v>
      </c>
      <c r="I150" s="1" t="s">
        <v>122</v>
      </c>
      <c r="L150" s="1" t="n">
        <f aca="false">(SUM(B127:B150)*100/SUM(C127:C150))</f>
        <v>4.94151979858091</v>
      </c>
      <c r="M150" s="1" t="n">
        <f aca="false">(SUM(D125:D151)*100/SUM(E125:E151))</f>
        <v>5.70613359778004</v>
      </c>
    </row>
    <row r="151" customFormat="false" ht="15" hidden="false" customHeight="false" outlineLevel="0" collapsed="false">
      <c r="A151" s="2" t="n">
        <v>42371</v>
      </c>
      <c r="B151" s="1" t="n">
        <v>15</v>
      </c>
      <c r="D151" s="1" t="n">
        <v>37.58</v>
      </c>
      <c r="E151" s="1" t="n">
        <v>873.3</v>
      </c>
      <c r="G151" s="1" t="n">
        <f aca="false">(D151+15)*100/E151</f>
        <v>6.02084049009504</v>
      </c>
      <c r="J151" s="1" t="s">
        <v>123</v>
      </c>
    </row>
    <row r="152" customFormat="false" ht="15" hidden="false" customHeight="false" outlineLevel="0" collapsed="false">
      <c r="B152" s="1" t="n">
        <v>15</v>
      </c>
    </row>
    <row r="153" customFormat="false" ht="15" hidden="false" customHeight="false" outlineLevel="0" collapsed="false">
      <c r="A153" s="2" t="n">
        <v>42391</v>
      </c>
      <c r="B153" s="1" t="n">
        <v>20.73</v>
      </c>
      <c r="C153" s="1" t="n">
        <v>869.8</v>
      </c>
      <c r="F153" s="1" t="n">
        <f aca="false">(B153+30)*100/C153</f>
        <v>5.83237525868016</v>
      </c>
      <c r="I153" s="1" t="s">
        <v>124</v>
      </c>
    </row>
    <row r="154" customFormat="false" ht="15" hidden="false" customHeight="false" outlineLevel="0" collapsed="false">
      <c r="A154" s="2" t="n">
        <v>42392</v>
      </c>
      <c r="D154" s="1" t="n">
        <v>43.66</v>
      </c>
      <c r="E154" s="1" t="n">
        <v>721.1</v>
      </c>
      <c r="G154" s="1" t="n">
        <f aca="false">D154*100/E154</f>
        <v>6.05463874635973</v>
      </c>
      <c r="J154" s="1" t="s">
        <v>125</v>
      </c>
    </row>
    <row r="155" customFormat="false" ht="15" hidden="false" customHeight="false" outlineLevel="0" collapsed="false">
      <c r="A155" s="2" t="n">
        <v>42410</v>
      </c>
      <c r="B155" s="1" t="n">
        <v>15</v>
      </c>
    </row>
    <row r="156" customFormat="false" ht="15" hidden="false" customHeight="false" outlineLevel="0" collapsed="false">
      <c r="A156" s="2" t="n">
        <v>42413</v>
      </c>
      <c r="D156" s="1" t="n">
        <v>40.83</v>
      </c>
      <c r="E156" s="1" t="n">
        <v>697.2</v>
      </c>
      <c r="G156" s="1" t="n">
        <f aca="false">D156*100/E156</f>
        <v>5.85628227194492</v>
      </c>
      <c r="J156" s="1" t="s">
        <v>126</v>
      </c>
    </row>
    <row r="157" customFormat="false" ht="15" hidden="false" customHeight="false" outlineLevel="0" collapsed="false">
      <c r="A157" s="2" t="n">
        <v>42433</v>
      </c>
      <c r="B157" s="1" t="n">
        <v>15</v>
      </c>
      <c r="D157" s="1" t="n">
        <v>38.63</v>
      </c>
      <c r="E157" s="1" t="n">
        <v>654.3</v>
      </c>
      <c r="G157" s="1" t="n">
        <f aca="false">D157*100/E157</f>
        <v>5.90401956289164</v>
      </c>
      <c r="J157" s="1" t="s">
        <v>127</v>
      </c>
    </row>
    <row r="158" customFormat="false" ht="15" hidden="false" customHeight="false" outlineLevel="0" collapsed="false">
      <c r="A158" s="2" t="n">
        <v>42449</v>
      </c>
      <c r="B158" s="1" t="n">
        <v>15</v>
      </c>
    </row>
    <row r="159" customFormat="false" ht="15" hidden="false" customHeight="false" outlineLevel="0" collapsed="false">
      <c r="A159" s="2" t="n">
        <v>42456</v>
      </c>
      <c r="B159" s="1" t="n">
        <v>15</v>
      </c>
      <c r="D159" s="1" t="n">
        <v>36.24</v>
      </c>
      <c r="E159" s="1" t="n">
        <v>605.6</v>
      </c>
      <c r="G159" s="1" t="n">
        <f aca="false">D159*100/E159</f>
        <v>5.98414795244386</v>
      </c>
      <c r="J159" s="1" t="s">
        <v>128</v>
      </c>
    </row>
    <row r="160" customFormat="false" ht="15" hidden="false" customHeight="false" outlineLevel="0" collapsed="false">
      <c r="A160" s="2" t="n">
        <v>42481</v>
      </c>
      <c r="B160" s="1" t="n">
        <v>15</v>
      </c>
      <c r="D160" s="1" t="n">
        <v>33.85</v>
      </c>
      <c r="E160" s="1" t="n">
        <v>562</v>
      </c>
      <c r="G160" s="1" t="n">
        <f aca="false">D160*100/E160</f>
        <v>6.02313167259787</v>
      </c>
      <c r="J160" s="1" t="s">
        <v>129</v>
      </c>
    </row>
    <row r="161" customFormat="false" ht="15" hidden="false" customHeight="false" outlineLevel="0" collapsed="false">
      <c r="A161" s="2" t="n">
        <v>42484</v>
      </c>
      <c r="B161" s="1" t="n">
        <v>15</v>
      </c>
      <c r="D161" s="1" t="n">
        <v>42.72</v>
      </c>
      <c r="E161" s="1" t="n">
        <v>773.3</v>
      </c>
      <c r="G161" s="1" t="n">
        <f aca="false">D161*100/E161</f>
        <v>5.52437605069184</v>
      </c>
      <c r="J161" s="1" t="s">
        <v>130</v>
      </c>
    </row>
    <row r="162" customFormat="false" ht="15" hidden="false" customHeight="false" outlineLevel="0" collapsed="false">
      <c r="A162" s="2" t="n">
        <v>42498</v>
      </c>
      <c r="B162" s="1" t="n">
        <v>28.68</v>
      </c>
      <c r="C162" s="1" t="n">
        <v>2312</v>
      </c>
      <c r="F162" s="1" t="n">
        <f aca="false">(B162+90)*100/C162</f>
        <v>5.13321799307959</v>
      </c>
      <c r="I162" s="1" t="s">
        <v>131</v>
      </c>
    </row>
    <row r="163" customFormat="false" ht="15" hidden="false" customHeight="false" outlineLevel="0" collapsed="false">
      <c r="A163" s="2" t="n">
        <v>42506</v>
      </c>
      <c r="B163" s="1" t="n">
        <v>5</v>
      </c>
      <c r="D163" s="1" t="n">
        <v>10</v>
      </c>
    </row>
    <row r="164" customFormat="false" ht="15" hidden="false" customHeight="false" outlineLevel="0" collapsed="false">
      <c r="A164" s="2" t="n">
        <v>42512</v>
      </c>
      <c r="B164" s="1" t="n">
        <v>15</v>
      </c>
      <c r="D164" s="1" t="n">
        <v>41.76</v>
      </c>
      <c r="E164" s="1" t="n">
        <v>912.2</v>
      </c>
      <c r="G164" s="1" t="n">
        <f aca="false">(D164+10)*100/E164</f>
        <v>5.67419425564569</v>
      </c>
      <c r="J164" s="1" t="s">
        <v>132</v>
      </c>
    </row>
    <row r="165" customFormat="false" ht="15" hidden="false" customHeight="false" outlineLevel="0" collapsed="false">
      <c r="A165" s="2" t="n">
        <v>42544</v>
      </c>
      <c r="B165" s="1" t="n">
        <v>37.76</v>
      </c>
      <c r="C165" s="1" t="n">
        <v>1023.7</v>
      </c>
      <c r="F165" s="1" t="n">
        <f aca="false">(B165+20)*100/C165</f>
        <v>5.64227801113607</v>
      </c>
      <c r="I165" s="1" t="s">
        <v>133</v>
      </c>
    </row>
    <row r="166" customFormat="false" ht="15" hidden="false" customHeight="false" outlineLevel="0" collapsed="false">
      <c r="A166" s="2" t="n">
        <v>42548</v>
      </c>
      <c r="D166" s="1" t="n">
        <v>44.01</v>
      </c>
      <c r="E166" s="1" t="n">
        <v>763.8</v>
      </c>
      <c r="G166" s="1" t="n">
        <f aca="false">D166*100/E166</f>
        <v>5.76197957580519</v>
      </c>
      <c r="J166" s="1" t="s">
        <v>134</v>
      </c>
    </row>
    <row r="167" customFormat="false" ht="15" hidden="false" customHeight="false" outlineLevel="0" collapsed="false">
      <c r="A167" s="2" t="n">
        <v>42568</v>
      </c>
      <c r="B167" s="1" t="n">
        <v>15</v>
      </c>
      <c r="D167" s="1" t="n">
        <v>28.09</v>
      </c>
      <c r="E167" s="1" t="n">
        <v>513.9</v>
      </c>
      <c r="G167" s="1" t="n">
        <f aca="false">D167*100/E167</f>
        <v>5.46604397742752</v>
      </c>
      <c r="J167" s="1" t="s">
        <v>135</v>
      </c>
    </row>
    <row r="168" customFormat="false" ht="15" hidden="false" customHeight="false" outlineLevel="0" collapsed="false">
      <c r="A168" s="2" t="n">
        <v>42587</v>
      </c>
      <c r="B168" s="1" t="n">
        <v>27.64</v>
      </c>
      <c r="C168" s="1" t="n">
        <v>732.7</v>
      </c>
      <c r="F168" s="1" t="n">
        <f aca="false">(B168+15)*100/C168</f>
        <v>5.81957144806879</v>
      </c>
    </row>
    <row r="169" customFormat="false" ht="15" hidden="false" customHeight="false" outlineLevel="0" collapsed="false">
      <c r="A169" s="2" t="n">
        <v>42597</v>
      </c>
      <c r="B169" s="1" t="n">
        <v>15</v>
      </c>
      <c r="D169" s="1" t="n">
        <v>35.83</v>
      </c>
      <c r="E169" s="1" t="n">
        <v>634</v>
      </c>
      <c r="G169" s="1" t="n">
        <f aca="false">D169*100/E169</f>
        <v>5.65141955835962</v>
      </c>
      <c r="J169" s="1" t="s">
        <v>136</v>
      </c>
    </row>
    <row r="170" customFormat="false" ht="15" hidden="false" customHeight="false" outlineLevel="0" collapsed="false">
      <c r="A170" s="2" t="n">
        <v>42620</v>
      </c>
      <c r="B170" s="1" t="n">
        <v>15</v>
      </c>
      <c r="D170" s="1" t="n">
        <v>30.31</v>
      </c>
      <c r="E170" s="1" t="n">
        <v>543</v>
      </c>
      <c r="G170" s="1" t="n">
        <f aca="false">D170*100/E170</f>
        <v>5.58195211786372</v>
      </c>
      <c r="J170" s="1" t="s">
        <v>137</v>
      </c>
    </row>
    <row r="171" customFormat="false" ht="15" hidden="false" customHeight="false" outlineLevel="0" collapsed="false">
      <c r="A171" s="2" t="n">
        <v>42624</v>
      </c>
      <c r="B171" s="1" t="n">
        <v>15</v>
      </c>
      <c r="D171" s="1" t="n">
        <v>38.46</v>
      </c>
      <c r="E171" s="1" t="n">
        <v>654.4</v>
      </c>
      <c r="G171" s="1" t="n">
        <f aca="false">D171*100/E171</f>
        <v>5.87713936430318</v>
      </c>
      <c r="J171" s="1" t="s">
        <v>138</v>
      </c>
    </row>
    <row r="172" customFormat="false" ht="15" hidden="false" customHeight="false" outlineLevel="0" collapsed="false">
      <c r="A172" s="2" t="n">
        <v>42642</v>
      </c>
      <c r="B172" s="1" t="n">
        <v>15</v>
      </c>
      <c r="D172" s="1" t="n">
        <v>38.64</v>
      </c>
      <c r="E172" s="1" t="n">
        <v>705.2</v>
      </c>
      <c r="G172" s="1" t="n">
        <f aca="false">D172*100/E172</f>
        <v>5.47929665343165</v>
      </c>
      <c r="J172" s="1" t="s">
        <v>139</v>
      </c>
    </row>
    <row r="173" customFormat="false" ht="15" hidden="false" customHeight="false" outlineLevel="0" collapsed="false">
      <c r="A173" s="2" t="n">
        <v>42652</v>
      </c>
      <c r="B173" s="1" t="n">
        <v>15</v>
      </c>
      <c r="D173" s="1" t="n">
        <v>35.71</v>
      </c>
      <c r="E173" s="1" t="n">
        <v>643.8</v>
      </c>
      <c r="G173" s="1" t="n">
        <f aca="false">D173*100/E173</f>
        <v>5.54675365020193</v>
      </c>
      <c r="J173" s="1" t="s">
        <v>140</v>
      </c>
    </row>
    <row r="174" customFormat="false" ht="15" hidden="false" customHeight="false" outlineLevel="0" collapsed="false">
      <c r="A174" s="2" t="n">
        <v>42666</v>
      </c>
      <c r="B174" s="1" t="n">
        <v>15</v>
      </c>
      <c r="D174" s="1" t="n">
        <v>36.72</v>
      </c>
      <c r="E174" s="1" t="n">
        <v>644.3</v>
      </c>
      <c r="G174" s="1" t="n">
        <f aca="false">D174*100/E174</f>
        <v>5.69920844327177</v>
      </c>
      <c r="J174" s="1" t="s">
        <v>141</v>
      </c>
    </row>
    <row r="175" customFormat="false" ht="15" hidden="false" customHeight="false" outlineLevel="0" collapsed="false">
      <c r="A175" s="2" t="n">
        <v>42673</v>
      </c>
      <c r="B175" s="1" t="n">
        <v>28.66</v>
      </c>
      <c r="C175" s="1" t="n">
        <v>2152.2</v>
      </c>
      <c r="F175" s="1" t="n">
        <f aca="false">(B175+90)*100/C175</f>
        <v>5.51342812006319</v>
      </c>
      <c r="I175" s="1" t="s">
        <v>142</v>
      </c>
    </row>
    <row r="176" customFormat="false" ht="15" hidden="false" customHeight="false" outlineLevel="0" collapsed="false">
      <c r="A176" s="2" t="n">
        <v>42683</v>
      </c>
      <c r="B176" s="1" t="n">
        <v>15</v>
      </c>
      <c r="D176" s="1" t="n">
        <v>39.34</v>
      </c>
      <c r="E176" s="1" t="n">
        <v>689.8</v>
      </c>
      <c r="G176" s="1" t="n">
        <f aca="false">D176*100/E176</f>
        <v>5.70310234850682</v>
      </c>
      <c r="J176" s="1" t="s">
        <v>143</v>
      </c>
    </row>
    <row r="177" customFormat="false" ht="15" hidden="false" customHeight="false" outlineLevel="0" collapsed="false">
      <c r="A177" s="2" t="n">
        <v>42687</v>
      </c>
      <c r="D177" s="1" t="n">
        <v>38.2</v>
      </c>
      <c r="E177" s="1" t="n">
        <v>612.1</v>
      </c>
      <c r="G177" s="1" t="n">
        <f aca="false">D177*100/E177</f>
        <v>6.24081032511028</v>
      </c>
      <c r="J177" s="1" t="s">
        <v>144</v>
      </c>
    </row>
    <row r="178" customFormat="false" ht="15" hidden="false" customHeight="false" outlineLevel="0" collapsed="false">
      <c r="A178" s="2" t="n">
        <v>42707</v>
      </c>
      <c r="B178" s="1" t="n">
        <v>31</v>
      </c>
      <c r="C178" s="1" t="n">
        <v>795.2</v>
      </c>
      <c r="D178" s="1" t="n">
        <v>15</v>
      </c>
      <c r="F178" s="1" t="n">
        <f aca="false">(B178+15)*100/C178</f>
        <v>5.78470824949698</v>
      </c>
      <c r="I178" s="1" t="s">
        <v>145</v>
      </c>
    </row>
    <row r="179" customFormat="false" ht="15" hidden="false" customHeight="false" outlineLevel="0" collapsed="false">
      <c r="A179" s="2" t="n">
        <v>42740</v>
      </c>
      <c r="B179" s="1" t="n">
        <v>34.05</v>
      </c>
      <c r="C179" s="1" t="n">
        <v>532.8</v>
      </c>
      <c r="F179" s="1" t="n">
        <f aca="false">B179*100/C179</f>
        <v>6.39076576576577</v>
      </c>
      <c r="I179" s="1" t="s">
        <v>146</v>
      </c>
      <c r="L179" s="1" t="n">
        <f aca="false">(SUM(B151:B179)*100/SUM(C153:C179))</f>
        <v>5.56542810985461</v>
      </c>
      <c r="M179" s="1" t="n">
        <f aca="false">(SUM(D154:D180)*100/SUM(E154:E180))</f>
        <v>5.70599628762812</v>
      </c>
    </row>
    <row r="180" customFormat="false" ht="15" hidden="false" customHeight="false" outlineLevel="0" collapsed="false">
      <c r="A180" s="2" t="n">
        <v>42742</v>
      </c>
      <c r="B180" s="1" t="n">
        <v>15</v>
      </c>
      <c r="D180" s="1" t="n">
        <v>39.03</v>
      </c>
      <c r="E180" s="1" t="n">
        <v>1061</v>
      </c>
      <c r="G180" s="1" t="n">
        <f aca="false">(D180+15)*100/E180</f>
        <v>5.0923656927427</v>
      </c>
      <c r="J180" s="1" t="s">
        <v>147</v>
      </c>
    </row>
    <row r="181" customFormat="false" ht="15" hidden="false" customHeight="false" outlineLevel="0" collapsed="false">
      <c r="A181" s="2" t="n">
        <v>42761</v>
      </c>
      <c r="B181" s="1" t="n">
        <v>15</v>
      </c>
      <c r="D181" s="1" t="n">
        <v>36.27</v>
      </c>
      <c r="E181" s="1" t="n">
        <v>553.7</v>
      </c>
      <c r="G181" s="1" t="n">
        <f aca="false">D181*100/E181</f>
        <v>6.55047859851905</v>
      </c>
      <c r="J181" s="1" t="s">
        <v>148</v>
      </c>
    </row>
    <row r="182" customFormat="false" ht="15" hidden="false" customHeight="false" outlineLevel="0" collapsed="false">
      <c r="A182" s="2" t="n">
        <v>42785</v>
      </c>
      <c r="D182" s="1" t="n">
        <v>43</v>
      </c>
    </row>
    <row r="183" customFormat="false" ht="15" hidden="false" customHeight="false" outlineLevel="0" collapsed="false">
      <c r="A183" s="2" t="n">
        <v>42792</v>
      </c>
      <c r="B183" s="1" t="n">
        <v>15</v>
      </c>
    </row>
    <row r="184" customFormat="false" ht="15" hidden="false" customHeight="false" outlineLevel="0" collapsed="false">
      <c r="A184" s="2" t="n">
        <v>42798</v>
      </c>
      <c r="D184" s="1" t="n">
        <v>25</v>
      </c>
    </row>
    <row r="185" customFormat="false" ht="15" hidden="false" customHeight="false" outlineLevel="0" collapsed="false">
      <c r="A185" s="2" t="n">
        <v>42803</v>
      </c>
      <c r="D185" s="1" t="n">
        <v>38.88</v>
      </c>
      <c r="E185" s="1" t="n">
        <v>1779.4</v>
      </c>
      <c r="G185" s="1" t="n">
        <f aca="false">(D185+58)*100/E185</f>
        <v>5.44453186467349</v>
      </c>
      <c r="J185" s="1" t="s">
        <v>149</v>
      </c>
    </row>
    <row r="186" customFormat="false" ht="15" hidden="false" customHeight="false" outlineLevel="0" collapsed="false">
      <c r="A186" s="2" t="n">
        <v>42819</v>
      </c>
      <c r="B186" s="1" t="n">
        <v>34.64</v>
      </c>
      <c r="C186" s="1" t="n">
        <v>1573.6</v>
      </c>
      <c r="F186" s="1" t="n">
        <f aca="false">(B186+45)*100/C186</f>
        <v>5.06100660904931</v>
      </c>
      <c r="I186" s="1" t="s">
        <v>150</v>
      </c>
    </row>
    <row r="187" customFormat="false" ht="15" hidden="false" customHeight="false" outlineLevel="0" collapsed="false">
      <c r="A187" s="2" t="n">
        <v>42825</v>
      </c>
      <c r="B187" s="1" t="n">
        <v>15</v>
      </c>
      <c r="D187" s="1" t="n">
        <v>33.45</v>
      </c>
      <c r="E187" s="1" t="n">
        <v>576.1</v>
      </c>
      <c r="G187" s="1" t="n">
        <f aca="false">D187*100/E187</f>
        <v>5.80628363131401</v>
      </c>
      <c r="J187" s="1" t="s">
        <v>151</v>
      </c>
    </row>
    <row r="188" customFormat="false" ht="15" hidden="false" customHeight="false" outlineLevel="0" collapsed="false">
      <c r="A188" s="2" t="n">
        <v>42842</v>
      </c>
      <c r="D188" s="1" t="n">
        <v>25</v>
      </c>
    </row>
    <row r="189" customFormat="false" ht="15" hidden="false" customHeight="false" outlineLevel="0" collapsed="false">
      <c r="A189" s="2" t="n">
        <v>42860</v>
      </c>
      <c r="B189" s="1" t="n">
        <v>15</v>
      </c>
      <c r="D189" s="1" t="n">
        <v>36.43</v>
      </c>
      <c r="E189" s="1" t="n">
        <v>1055.5</v>
      </c>
      <c r="G189" s="1" t="n">
        <f aca="false">(D189+25)*100/E189</f>
        <v>5.81999052581715</v>
      </c>
      <c r="J189" s="1" t="s">
        <v>152</v>
      </c>
    </row>
    <row r="190" customFormat="false" ht="15" hidden="false" customHeight="false" outlineLevel="0" collapsed="false">
      <c r="A190" s="2" t="n">
        <v>42876</v>
      </c>
      <c r="B190" s="1" t="n">
        <v>15</v>
      </c>
      <c r="D190" s="1" t="n">
        <v>25.6</v>
      </c>
      <c r="E190" s="1" t="n">
        <v>465.1</v>
      </c>
      <c r="G190" s="1" t="n">
        <f aca="false">(D190)*100/E190</f>
        <v>5.50419264674264</v>
      </c>
      <c r="J190" s="1" t="s">
        <v>153</v>
      </c>
    </row>
    <row r="191" customFormat="false" ht="15" hidden="false" customHeight="false" outlineLevel="0" collapsed="false">
      <c r="A191" s="2" t="n">
        <v>42891</v>
      </c>
      <c r="B191" s="1" t="n">
        <v>26.41</v>
      </c>
      <c r="C191" s="1" t="n">
        <v>1476.1</v>
      </c>
      <c r="F191" s="1" t="n">
        <f aca="false">(B191+45)*100/C191</f>
        <v>4.83774812004607</v>
      </c>
      <c r="I191" s="1" t="s">
        <v>154</v>
      </c>
      <c r="L191" s="1" t="n">
        <f aca="false">(SUM(B180:B191)*100/SUM(C186:C191))</f>
        <v>4.95294619142867</v>
      </c>
    </row>
    <row r="192" customFormat="false" ht="15" hidden="false" customHeight="false" outlineLevel="0" collapsed="false">
      <c r="A192" s="2" t="n">
        <v>42903</v>
      </c>
      <c r="B192" s="1" t="n">
        <v>15</v>
      </c>
      <c r="D192" s="1" t="n">
        <v>38.31</v>
      </c>
      <c r="E192" s="1" t="n">
        <v>654.4</v>
      </c>
      <c r="G192" s="1" t="n">
        <f aca="false">(D192)*100/E192</f>
        <v>5.85421760391198</v>
      </c>
      <c r="J192" s="1" t="s">
        <v>155</v>
      </c>
    </row>
    <row r="193" customFormat="false" ht="15" hidden="false" customHeight="false" outlineLevel="0" collapsed="false">
      <c r="A193" s="2" t="n">
        <v>42932</v>
      </c>
      <c r="B193" s="1" t="n">
        <v>15</v>
      </c>
      <c r="D193" s="1" t="n">
        <v>44.46</v>
      </c>
      <c r="E193" s="1" t="n">
        <v>814</v>
      </c>
      <c r="G193" s="1" t="n">
        <f aca="false">(D193)*100/E193</f>
        <v>5.46191646191646</v>
      </c>
      <c r="J193" s="1" t="s">
        <v>156</v>
      </c>
    </row>
    <row r="194" customFormat="false" ht="15" hidden="false" customHeight="false" outlineLevel="0" collapsed="false">
      <c r="A194" s="2" t="n">
        <v>42944</v>
      </c>
      <c r="D194" s="1" t="n">
        <v>13.73</v>
      </c>
      <c r="E194" s="1" t="n">
        <v>237.8</v>
      </c>
      <c r="G194" s="1" t="n">
        <f aca="false">(D194)*100/E194</f>
        <v>5.77375946173255</v>
      </c>
      <c r="J194" s="1" t="s">
        <v>157</v>
      </c>
    </row>
    <row r="195" customFormat="false" ht="15" hidden="false" customHeight="false" outlineLevel="0" collapsed="false">
      <c r="A195" s="2" t="n">
        <v>42946</v>
      </c>
      <c r="B195" s="1" t="n">
        <v>10</v>
      </c>
      <c r="D195" s="1" t="n">
        <v>35.24</v>
      </c>
      <c r="E195" s="1" t="n">
        <v>599.9</v>
      </c>
      <c r="G195" s="1" t="n">
        <f aca="false">(D195)*100/E195</f>
        <v>5.87431238539757</v>
      </c>
      <c r="J195" s="1" t="s">
        <v>158</v>
      </c>
    </row>
    <row r="196" customFormat="false" ht="15" hidden="false" customHeight="false" outlineLevel="0" collapsed="false">
      <c r="A196" s="2" t="n">
        <v>42966</v>
      </c>
      <c r="D196" s="1" t="n">
        <v>43.92</v>
      </c>
      <c r="E196" s="1" t="n">
        <v>853.4</v>
      </c>
      <c r="G196" s="1" t="n">
        <f aca="false">(D196)*100/E196</f>
        <v>5.1464729318022</v>
      </c>
      <c r="J196" s="1" t="s">
        <v>159</v>
      </c>
    </row>
    <row r="197" customFormat="false" ht="15" hidden="false" customHeight="false" outlineLevel="0" collapsed="false">
      <c r="A197" s="2" t="n">
        <v>42993</v>
      </c>
      <c r="D197" s="1" t="n">
        <v>10</v>
      </c>
    </row>
    <row r="198" customFormat="false" ht="15" hidden="false" customHeight="false" outlineLevel="0" collapsed="false">
      <c r="A198" s="2" t="n">
        <v>43001</v>
      </c>
      <c r="B198" s="1" t="s">
        <v>160</v>
      </c>
      <c r="D198" s="1" t="n">
        <v>37.98</v>
      </c>
      <c r="E198" s="1" t="n">
        <v>774.6</v>
      </c>
      <c r="G198" s="1" t="n">
        <f aca="false">(D198+D197)*100/E198</f>
        <v>6.19416473018332</v>
      </c>
      <c r="J198" s="1" t="s">
        <v>161</v>
      </c>
    </row>
    <row r="199" customFormat="false" ht="15" hidden="false" customHeight="false" outlineLevel="0" collapsed="false">
      <c r="A199" s="2" t="n">
        <v>43014</v>
      </c>
      <c r="B199" s="1" t="n">
        <v>24.56</v>
      </c>
      <c r="C199" s="1" t="n">
        <v>481.3</v>
      </c>
      <c r="D199" s="1" t="n">
        <v>15</v>
      </c>
      <c r="F199" s="1" t="n">
        <f aca="false">(B199)*100/C199</f>
        <v>5.10284645751091</v>
      </c>
      <c r="I199" s="1" t="s">
        <v>162</v>
      </c>
    </row>
    <row r="200" customFormat="false" ht="15" hidden="false" customHeight="false" outlineLevel="0" collapsed="false">
      <c r="A200" s="2" t="n">
        <v>43042</v>
      </c>
      <c r="B200" s="1" t="n">
        <v>13.5</v>
      </c>
      <c r="D200" s="1" t="n">
        <f aca="false">80-33.5</f>
        <v>46.5</v>
      </c>
      <c r="E200" s="1" t="n">
        <v>1267.6</v>
      </c>
      <c r="G200" s="1" t="n">
        <f aca="false">(D200+D199)*100/E200</f>
        <v>4.85168822972547</v>
      </c>
      <c r="J200" s="1" t="s">
        <v>163</v>
      </c>
    </row>
    <row r="201" customFormat="false" ht="15" hidden="false" customHeight="false" outlineLevel="0" collapsed="false">
      <c r="A201" s="2" t="n">
        <v>43057</v>
      </c>
      <c r="D201" s="1" t="n">
        <v>20</v>
      </c>
    </row>
    <row r="202" customFormat="false" ht="15" hidden="false" customHeight="false" outlineLevel="0" collapsed="false">
      <c r="A202" s="2" t="n">
        <v>43071</v>
      </c>
      <c r="D202" s="1" t="n">
        <v>42.33</v>
      </c>
      <c r="E202" s="1" t="n">
        <v>1031.6</v>
      </c>
      <c r="G202" s="1" t="n">
        <f aca="false">(D202+D201)*100/E202</f>
        <v>6.04207056998837</v>
      </c>
      <c r="J202" s="1" t="s">
        <v>164</v>
      </c>
    </row>
    <row r="203" customFormat="false" ht="15" hidden="false" customHeight="false" outlineLevel="0" collapsed="false">
      <c r="A203" s="2" t="n">
        <v>43073</v>
      </c>
      <c r="B203" s="1" t="n">
        <v>26.32</v>
      </c>
      <c r="C203" s="1" t="n">
        <v>684.9</v>
      </c>
      <c r="F203" s="1" t="n">
        <f aca="false">(B203+B200)*100/C203</f>
        <v>5.8139874434224</v>
      </c>
      <c r="I203" s="1" t="s">
        <v>165</v>
      </c>
    </row>
    <row r="204" customFormat="false" ht="15" hidden="false" customHeight="false" outlineLevel="0" collapsed="false">
      <c r="A204" s="2" t="n">
        <v>43076</v>
      </c>
      <c r="B204" s="1" t="n">
        <v>43.56</v>
      </c>
      <c r="C204" s="1" t="n">
        <v>669.3</v>
      </c>
      <c r="F204" s="1" t="n">
        <f aca="false">(B204)*100/C204</f>
        <v>6.50829224562976</v>
      </c>
      <c r="I204" s="1" t="s">
        <v>166</v>
      </c>
    </row>
    <row r="205" customFormat="false" ht="15" hidden="false" customHeight="false" outlineLevel="0" collapsed="false">
      <c r="A205" s="2" t="n">
        <v>43101</v>
      </c>
      <c r="D205" s="1" t="n">
        <v>42.31</v>
      </c>
      <c r="E205" s="1" t="n">
        <v>656</v>
      </c>
      <c r="G205" s="1" t="n">
        <f aca="false">(D205)*100/E205</f>
        <v>6.44969512195122</v>
      </c>
      <c r="J205" s="1" t="s">
        <v>167</v>
      </c>
      <c r="M205" s="1" t="n">
        <f aca="false">(SUM(D178:D205)*100/SUM(E180:E205))</f>
        <v>5.7143318713096</v>
      </c>
    </row>
    <row r="206" customFormat="false" ht="15" hidden="false" customHeight="false" outlineLevel="0" collapsed="false">
      <c r="A206" s="2" t="n">
        <v>43113</v>
      </c>
      <c r="B206" s="1" t="n">
        <v>34.98</v>
      </c>
      <c r="C206" s="1" t="n">
        <v>643.3</v>
      </c>
      <c r="F206" s="1" t="n">
        <f aca="false">(B206)*100/C206</f>
        <v>5.43758743976372</v>
      </c>
      <c r="I206" s="1" t="s">
        <v>168</v>
      </c>
    </row>
    <row r="207" customFormat="false" ht="15" hidden="false" customHeight="false" outlineLevel="0" collapsed="false">
      <c r="A207" s="2" t="n">
        <v>43119</v>
      </c>
      <c r="D207" s="1" t="n">
        <v>20</v>
      </c>
    </row>
    <row r="208" customFormat="false" ht="15" hidden="false" customHeight="false" outlineLevel="0" collapsed="false">
      <c r="A208" s="2" t="n">
        <v>43133</v>
      </c>
      <c r="B208" s="1" t="n">
        <v>17.97</v>
      </c>
      <c r="C208" s="1" t="n">
        <v>314</v>
      </c>
      <c r="D208" s="1" t="n">
        <v>15</v>
      </c>
      <c r="F208" s="1" t="n">
        <f aca="false">(B208)*100/C208</f>
        <v>5.72292993630573</v>
      </c>
    </row>
    <row r="209" customFormat="false" ht="15" hidden="false" customHeight="false" outlineLevel="0" collapsed="false">
      <c r="A209" s="2" t="n">
        <v>43154</v>
      </c>
      <c r="D209" s="1" t="n">
        <v>15</v>
      </c>
    </row>
    <row r="210" customFormat="false" ht="15" hidden="false" customHeight="false" outlineLevel="0" collapsed="false">
      <c r="A210" s="2" t="n">
        <v>43168</v>
      </c>
      <c r="B210" s="1" t="n">
        <v>20</v>
      </c>
      <c r="D210" s="1" t="n">
        <v>42.2</v>
      </c>
      <c r="E210" s="1" t="n">
        <v>1731.7</v>
      </c>
      <c r="G210" s="1" t="n">
        <f aca="false">(D208+D210+D209)*100/E210</f>
        <v>4.16931339146503</v>
      </c>
      <c r="J210" s="1" t="s">
        <v>169</v>
      </c>
    </row>
    <row r="211" customFormat="false" ht="15" hidden="false" customHeight="false" outlineLevel="0" collapsed="false">
      <c r="A211" s="2" t="n">
        <v>43173</v>
      </c>
      <c r="B211" s="1" t="n">
        <v>31.08</v>
      </c>
    </row>
    <row r="212" customFormat="false" ht="15" hidden="false" customHeight="false" outlineLevel="0" collapsed="false">
      <c r="A212" s="2" t="n">
        <v>43185</v>
      </c>
      <c r="B212" s="1" t="n">
        <v>30.68</v>
      </c>
      <c r="C212" s="1" t="n">
        <v>1375.4</v>
      </c>
      <c r="D212" s="1" t="n">
        <v>35</v>
      </c>
      <c r="F212" s="1" t="n">
        <f aca="false">(B212+B211+B210)*100/C212</f>
        <v>5.94445252290243</v>
      </c>
      <c r="I212" s="1" t="s">
        <v>170</v>
      </c>
    </row>
    <row r="213" customFormat="false" ht="15" hidden="false" customHeight="false" outlineLevel="0" collapsed="false">
      <c r="A213" s="2" t="n">
        <v>43200</v>
      </c>
      <c r="D213" s="1" t="n">
        <v>28.01</v>
      </c>
      <c r="E213" s="1" t="n">
        <v>1093.5</v>
      </c>
      <c r="G213" s="1" t="n">
        <f aca="false">(D211+D213+D212)*100/E213</f>
        <v>5.76223136716964</v>
      </c>
      <c r="J213" s="1" t="s">
        <v>171</v>
      </c>
    </row>
    <row r="214" customFormat="false" ht="15" hidden="false" customHeight="false" outlineLevel="0" collapsed="false">
      <c r="A214" s="2" t="n">
        <v>43206</v>
      </c>
      <c r="B214" s="1" t="n">
        <v>15</v>
      </c>
      <c r="D214" s="1" t="n">
        <v>40.07</v>
      </c>
      <c r="E214" s="1" t="n">
        <v>687.7</v>
      </c>
      <c r="G214" s="1" t="n">
        <f aca="false">D214*100/E214</f>
        <v>5.82666860549658</v>
      </c>
      <c r="J214" s="1" t="s">
        <v>172</v>
      </c>
    </row>
    <row r="215" customFormat="false" ht="15" hidden="false" customHeight="false" outlineLevel="0" collapsed="false">
      <c r="A215" s="2" t="n">
        <v>43207</v>
      </c>
      <c r="B215" s="1" t="n">
        <v>33.05</v>
      </c>
      <c r="C215" s="1" t="n">
        <v>814.1</v>
      </c>
      <c r="F215" s="1" t="n">
        <f aca="false">(B215+B214+B213)*100/C215</f>
        <v>5.90222331408918</v>
      </c>
      <c r="I215" s="1" t="s">
        <v>173</v>
      </c>
    </row>
    <row r="216" customFormat="false" ht="15" hidden="false" customHeight="false" outlineLevel="0" collapsed="false">
      <c r="A216" s="2" t="n">
        <v>43234</v>
      </c>
      <c r="B216" s="1" t="n">
        <v>30.39</v>
      </c>
      <c r="C216" s="1" t="n">
        <v>557.2</v>
      </c>
      <c r="F216" s="1" t="n">
        <f aca="false">(B216)*100/C216</f>
        <v>5.454055994257</v>
      </c>
      <c r="I216" s="1" t="s">
        <v>174</v>
      </c>
    </row>
    <row r="217" customFormat="false" ht="15" hidden="false" customHeight="false" outlineLevel="0" collapsed="false">
      <c r="A217" s="2" t="n">
        <v>43237</v>
      </c>
      <c r="B217" s="1" t="n">
        <v>20</v>
      </c>
    </row>
    <row r="218" customFormat="false" ht="15" hidden="false" customHeight="false" outlineLevel="0" collapsed="false">
      <c r="A218" s="2" t="n">
        <v>43247</v>
      </c>
      <c r="B218" s="1" t="n">
        <v>35.63</v>
      </c>
      <c r="C218" s="1" t="n">
        <v>924.2</v>
      </c>
      <c r="D218" s="1" t="n">
        <v>20</v>
      </c>
      <c r="F218" s="1" t="n">
        <f aca="false">(B218+B217)*100/C218</f>
        <v>6.01925990045445</v>
      </c>
      <c r="I218" s="1" t="s">
        <v>175</v>
      </c>
    </row>
    <row r="219" customFormat="false" ht="15" hidden="false" customHeight="false" outlineLevel="0" collapsed="false">
      <c r="A219" s="2" t="n">
        <v>43269</v>
      </c>
      <c r="B219" s="1" t="n">
        <v>14</v>
      </c>
      <c r="D219" s="1" t="n">
        <v>26.54</v>
      </c>
      <c r="E219" s="1" t="n">
        <v>811</v>
      </c>
      <c r="G219" s="1" t="n">
        <f aca="false">(D219+D218)*100/E219</f>
        <v>5.73859432799014</v>
      </c>
      <c r="J219" s="1" t="s">
        <v>176</v>
      </c>
    </row>
    <row r="220" customFormat="false" ht="15" hidden="false" customHeight="false" outlineLevel="0" collapsed="false">
      <c r="A220" s="2" t="n">
        <v>43270</v>
      </c>
      <c r="B220" s="1" t="n">
        <v>35</v>
      </c>
    </row>
    <row r="221" customFormat="false" ht="15" hidden="false" customHeight="false" outlineLevel="0" collapsed="false">
      <c r="A221" s="2" t="n">
        <v>43297</v>
      </c>
      <c r="B221" s="1" t="n">
        <v>28.13</v>
      </c>
      <c r="C221" s="1" t="n">
        <v>1288.5</v>
      </c>
      <c r="F221" s="1" t="n">
        <f aca="false">(B221+B220+B219)*100/C221</f>
        <v>5.9860302677532</v>
      </c>
      <c r="I221" s="1" t="s">
        <v>177</v>
      </c>
    </row>
    <row r="222" customFormat="false" ht="15" hidden="false" customHeight="false" outlineLevel="0" collapsed="false">
      <c r="A222" s="2" t="n">
        <v>43311</v>
      </c>
      <c r="B222" s="1" t="n">
        <v>50</v>
      </c>
      <c r="D222" s="1" t="n">
        <v>34.56</v>
      </c>
      <c r="E222" s="1" t="n">
        <v>597.7</v>
      </c>
      <c r="G222" s="1" t="n">
        <f aca="false">D222*100/E222</f>
        <v>5.78216496570186</v>
      </c>
      <c r="J222" s="1" t="s">
        <v>178</v>
      </c>
    </row>
    <row r="223" customFormat="false" ht="15" hidden="false" customHeight="false" outlineLevel="0" collapsed="false">
      <c r="A223" s="2" t="n">
        <v>43338</v>
      </c>
      <c r="B223" s="1" t="n">
        <v>36.14</v>
      </c>
      <c r="C223" s="1" t="n">
        <v>1622.6</v>
      </c>
      <c r="F223" s="1" t="n">
        <f aca="false">(B223+B222)*100/C223</f>
        <v>5.30876371256009</v>
      </c>
      <c r="I223" s="1" t="s">
        <v>179</v>
      </c>
    </row>
    <row r="224" customFormat="false" ht="15" hidden="false" customHeight="false" outlineLevel="0" collapsed="false">
      <c r="A224" s="2" t="n">
        <v>43363</v>
      </c>
      <c r="B224" s="1" t="n">
        <v>32.22</v>
      </c>
      <c r="C224" s="1" t="n">
        <v>1163.1</v>
      </c>
      <c r="F224" s="1" t="n">
        <f aca="false">(B224+35)*100/C224</f>
        <v>5.779382684206</v>
      </c>
      <c r="I224" s="1" t="s">
        <v>180</v>
      </c>
    </row>
    <row r="225" customFormat="false" ht="15" hidden="false" customHeight="false" outlineLevel="0" collapsed="false">
      <c r="A225" s="2" t="n">
        <v>43371</v>
      </c>
      <c r="D225" s="1" t="n">
        <v>39.87</v>
      </c>
      <c r="E225" s="1" t="n">
        <v>689.2</v>
      </c>
      <c r="G225" s="1" t="n">
        <f aca="false">D225*100/E225</f>
        <v>5.78496807893209</v>
      </c>
      <c r="J225" s="1" t="s">
        <v>181</v>
      </c>
    </row>
    <row r="226" customFormat="false" ht="15" hidden="false" customHeight="false" outlineLevel="0" collapsed="false">
      <c r="A226" s="2" t="n">
        <v>43377</v>
      </c>
      <c r="B226" s="1" t="n">
        <v>35</v>
      </c>
    </row>
    <row r="227" customFormat="false" ht="15" hidden="false" customHeight="false" outlineLevel="0" collapsed="false">
      <c r="A227" s="2" t="n">
        <v>43402</v>
      </c>
      <c r="B227" s="1" t="n">
        <v>15</v>
      </c>
      <c r="D227" s="1" t="n">
        <v>40.61</v>
      </c>
      <c r="E227" s="1" t="n">
        <v>719.8</v>
      </c>
      <c r="G227" s="1" t="n">
        <f aca="false">D227*100/E227</f>
        <v>5.64184495693248</v>
      </c>
      <c r="J227" s="1" t="s">
        <v>182</v>
      </c>
    </row>
    <row r="228" customFormat="false" ht="15" hidden="false" customHeight="false" outlineLevel="0" collapsed="false">
      <c r="A228" s="2" t="n">
        <v>43419</v>
      </c>
      <c r="B228" s="1" t="n">
        <v>36.15</v>
      </c>
      <c r="C228" s="1" t="n">
        <v>1917.3</v>
      </c>
      <c r="F228" s="1" t="n">
        <f aca="false">(B228+B226+B225+45)*100/C228</f>
        <v>6.05799822667293</v>
      </c>
      <c r="I228" s="1" t="s">
        <v>183</v>
      </c>
    </row>
    <row r="229" customFormat="false" ht="15" hidden="false" customHeight="false" outlineLevel="0" collapsed="false">
      <c r="A229" s="2" t="n">
        <v>43427</v>
      </c>
      <c r="D229" s="1" t="n">
        <v>38.31</v>
      </c>
      <c r="E229" s="1" t="n">
        <v>655.4</v>
      </c>
      <c r="G229" s="1" t="n">
        <f aca="false">D229*100/E229</f>
        <v>5.8452853219408</v>
      </c>
      <c r="J229" s="1" t="s">
        <v>184</v>
      </c>
    </row>
    <row r="230" customFormat="false" ht="15" hidden="false" customHeight="false" outlineLevel="0" collapsed="false">
      <c r="A230" s="2" t="n">
        <v>43447</v>
      </c>
      <c r="B230" s="1" t="n">
        <v>10</v>
      </c>
      <c r="D230" s="1" t="n">
        <v>42.46</v>
      </c>
      <c r="E230" s="1" t="n">
        <v>714.9</v>
      </c>
      <c r="G230" s="1" t="n">
        <f aca="false">D230*100/E230</f>
        <v>5.93929220870052</v>
      </c>
      <c r="J230" s="1" t="s">
        <v>185</v>
      </c>
    </row>
    <row r="231" customFormat="false" ht="15" hidden="false" customHeight="false" outlineLevel="0" collapsed="false">
      <c r="A231" s="2" t="n">
        <v>43476</v>
      </c>
      <c r="D231" s="1" t="n">
        <v>41.72</v>
      </c>
      <c r="E231" s="1" t="n">
        <v>658.5</v>
      </c>
      <c r="G231" s="1" t="n">
        <f aca="false">D231*100/E231</f>
        <v>6.33561123766135</v>
      </c>
      <c r="J231" s="1" t="s">
        <v>186</v>
      </c>
    </row>
    <row r="232" customFormat="false" ht="15" hidden="false" customHeight="false" outlineLevel="0" collapsed="false">
      <c r="A232" s="2" t="n">
        <v>43486</v>
      </c>
      <c r="B232" s="1" t="n">
        <v>27.93</v>
      </c>
      <c r="C232" s="1" t="n">
        <v>1253</v>
      </c>
      <c r="F232" s="1" t="n">
        <f aca="false">(B232+B230+B229+35)*100/C232</f>
        <v>5.82043096568236</v>
      </c>
      <c r="I232" s="1" t="s">
        <v>187</v>
      </c>
    </row>
    <row r="233" customFormat="false" ht="15" hidden="false" customHeight="false" outlineLevel="0" collapsed="false">
      <c r="A233" s="2" t="n">
        <v>43507</v>
      </c>
      <c r="B233" s="1" t="n">
        <v>30</v>
      </c>
      <c r="D233" s="1" t="n">
        <v>38.38</v>
      </c>
      <c r="E233" s="1" t="n">
        <v>571</v>
      </c>
      <c r="G233" s="1" t="n">
        <f aca="false">D233*100/E233</f>
        <v>6.7215411558669</v>
      </c>
      <c r="J233" s="1" t="s">
        <v>188</v>
      </c>
    </row>
    <row r="234" customFormat="false" ht="15" hidden="false" customHeight="false" outlineLevel="0" collapsed="false">
      <c r="A234" s="2" t="n">
        <v>43537</v>
      </c>
      <c r="B234" s="1" t="n">
        <v>15</v>
      </c>
      <c r="D234" s="1" t="n">
        <v>15</v>
      </c>
    </row>
    <row r="235" customFormat="false" ht="15" hidden="false" customHeight="false" outlineLevel="0" collapsed="false">
      <c r="A235" s="2" t="n">
        <v>43537</v>
      </c>
      <c r="D235" s="1" t="n">
        <v>29.3</v>
      </c>
      <c r="E235" s="1" t="n">
        <v>735.4</v>
      </c>
      <c r="G235" s="1" t="n">
        <f aca="false">(D235+D234)*100/E235</f>
        <v>6.02393255371227</v>
      </c>
      <c r="J235" s="1" t="s">
        <v>189</v>
      </c>
    </row>
    <row r="236" customFormat="false" ht="15" hidden="false" customHeight="false" outlineLevel="0" collapsed="false">
      <c r="A236" s="2" t="n">
        <v>43542</v>
      </c>
      <c r="B236" s="1" t="n">
        <v>22.31</v>
      </c>
      <c r="C236" s="1" t="n">
        <v>1121.4</v>
      </c>
      <c r="F236" s="1" t="n">
        <f aca="false">(B236+B234+B233)*100/C236</f>
        <v>6.00231853040842</v>
      </c>
      <c r="I236" s="1" t="s">
        <v>190</v>
      </c>
    </row>
    <row r="237" customFormat="false" ht="15" hidden="false" customHeight="false" outlineLevel="0" collapsed="false">
      <c r="A237" s="2" t="n">
        <v>43547</v>
      </c>
      <c r="B237" s="1" t="n">
        <v>21.48</v>
      </c>
      <c r="C237" s="1" t="n">
        <v>364.8</v>
      </c>
      <c r="F237" s="1" t="n">
        <f aca="false">(B237)*100/C237</f>
        <v>5.88815789473684</v>
      </c>
      <c r="I237" s="1" t="s">
        <v>191</v>
      </c>
    </row>
    <row r="238" customFormat="false" ht="15" hidden="false" customHeight="false" outlineLevel="0" collapsed="false">
      <c r="A238" s="2" t="n">
        <v>43565</v>
      </c>
      <c r="B238" s="1" t="n">
        <v>20</v>
      </c>
      <c r="D238" s="1" t="n">
        <v>39.01</v>
      </c>
      <c r="E238" s="1" t="n">
        <v>652.5</v>
      </c>
      <c r="G238" s="1" t="n">
        <f aca="false">D238*100/E238</f>
        <v>5.97854406130268</v>
      </c>
      <c r="J238" s="1" t="s">
        <v>192</v>
      </c>
    </row>
    <row r="239" customFormat="false" ht="15" hidden="false" customHeight="false" outlineLevel="0" collapsed="false">
      <c r="A239" s="2" t="n">
        <v>43582</v>
      </c>
      <c r="B239" s="1" t="n">
        <v>21.32</v>
      </c>
      <c r="C239" s="1" t="n">
        <v>1340.7</v>
      </c>
      <c r="F239" s="1" t="n">
        <f aca="false">(B239+B238+35)*100/C239</f>
        <v>5.69254866860595</v>
      </c>
      <c r="I239" s="1" t="s">
        <v>193</v>
      </c>
    </row>
    <row r="240" customFormat="false" ht="15" hidden="false" customHeight="false" outlineLevel="0" collapsed="false">
      <c r="A240" s="2" t="n">
        <v>43583</v>
      </c>
      <c r="B240" s="1" t="n">
        <v>25</v>
      </c>
      <c r="D240" s="1" t="n">
        <v>10</v>
      </c>
    </row>
    <row r="241" customFormat="false" ht="15" hidden="false" customHeight="false" outlineLevel="0" collapsed="false">
      <c r="A241" s="2" t="n">
        <v>43605</v>
      </c>
      <c r="D241" s="1" t="n">
        <v>43.61</v>
      </c>
      <c r="E241" s="1" t="n">
        <v>926</v>
      </c>
      <c r="G241" s="1" t="n">
        <f aca="false">(D241+D240)*100/E241</f>
        <v>5.78941684665227</v>
      </c>
      <c r="J241" s="1" t="s">
        <v>194</v>
      </c>
    </row>
    <row r="242" customFormat="false" ht="15" hidden="false" customHeight="false" outlineLevel="0" collapsed="false">
      <c r="A242" s="2" t="n">
        <v>43611</v>
      </c>
      <c r="B242" s="1" t="n">
        <v>26.93</v>
      </c>
      <c r="C242" s="1" t="n">
        <v>901.7</v>
      </c>
      <c r="F242" s="1" t="n">
        <f aca="false">(B242+B240)*100/C242</f>
        <v>5.75912165908839</v>
      </c>
      <c r="I242" s="1" t="s">
        <v>195</v>
      </c>
    </row>
    <row r="243" customFormat="false" ht="15" hidden="false" customHeight="false" outlineLevel="0" collapsed="false">
      <c r="A243" s="2" t="n">
        <v>43627</v>
      </c>
      <c r="B243" s="1" t="n">
        <v>9.89</v>
      </c>
      <c r="C243" s="1" t="n">
        <v>167.8</v>
      </c>
      <c r="D243" s="1" t="n">
        <v>20</v>
      </c>
      <c r="F243" s="1" t="n">
        <f aca="false">(B243)*100/C243</f>
        <v>5.89392133492253</v>
      </c>
      <c r="I243" s="1" t="s">
        <v>196</v>
      </c>
    </row>
    <row r="244" customFormat="false" ht="15" hidden="false" customHeight="false" outlineLevel="0" collapsed="false">
      <c r="A244" s="2" t="n">
        <v>43638</v>
      </c>
      <c r="B244" s="1" t="n">
        <v>35.97</v>
      </c>
      <c r="C244" s="1" t="n">
        <v>703.8</v>
      </c>
      <c r="F244" s="1" t="n">
        <f aca="false">(B244)*100/C244</f>
        <v>5.11082693947144</v>
      </c>
      <c r="I244" s="1" t="s">
        <v>197</v>
      </c>
    </row>
    <row r="245" customFormat="false" ht="15" hidden="false" customHeight="false" outlineLevel="0" collapsed="false">
      <c r="A245" s="2" t="n">
        <v>43659</v>
      </c>
      <c r="B245" s="1" t="n">
        <v>26.21</v>
      </c>
      <c r="D245" s="1" t="n">
        <v>25</v>
      </c>
    </row>
    <row r="246" customFormat="false" ht="15" hidden="false" customHeight="false" outlineLevel="0" collapsed="false">
      <c r="A246" s="2" t="n">
        <v>43685</v>
      </c>
      <c r="B246" s="1" t="n">
        <v>15</v>
      </c>
      <c r="D246" s="1" t="n">
        <v>24.41</v>
      </c>
      <c r="E246" s="1" t="n">
        <v>1217.7</v>
      </c>
      <c r="G246" s="1" t="n">
        <f aca="false">(D246+D245+D243)*100/E246</f>
        <v>5.70009033423668</v>
      </c>
      <c r="J246" s="1" t="s">
        <v>198</v>
      </c>
    </row>
    <row r="247" customFormat="false" ht="15" hidden="false" customHeight="false" outlineLevel="0" collapsed="false">
      <c r="A247" s="2" t="n">
        <v>43697</v>
      </c>
      <c r="B247" s="1" t="n">
        <v>25</v>
      </c>
    </row>
    <row r="248" customFormat="false" ht="15" hidden="false" customHeight="false" outlineLevel="0" collapsed="false">
      <c r="A248" s="2" t="n">
        <v>43698</v>
      </c>
      <c r="B248" s="1" t="n">
        <v>23.39</v>
      </c>
      <c r="C248" s="1" t="n">
        <v>2129</v>
      </c>
      <c r="D248" s="1" t="n">
        <v>25</v>
      </c>
      <c r="F248" s="1" t="n">
        <f aca="false">(B248+B247+B246+B245+B244)*100/C248</f>
        <v>5.89807421324566</v>
      </c>
      <c r="I248" s="1" t="s">
        <v>199</v>
      </c>
    </row>
    <row r="249" customFormat="false" ht="15" hidden="false" customHeight="false" outlineLevel="0" collapsed="false">
      <c r="A249" s="2" t="n">
        <v>43733</v>
      </c>
      <c r="B249" s="1" t="n">
        <v>12.32</v>
      </c>
      <c r="C249" s="1" t="n">
        <v>237.5</v>
      </c>
      <c r="F249" s="1" t="n">
        <f aca="false">(B249)*100/C249</f>
        <v>5.18736842105263</v>
      </c>
      <c r="I249" s="1" t="s">
        <v>200</v>
      </c>
    </row>
    <row r="250" customFormat="false" ht="15" hidden="false" customHeight="false" outlineLevel="0" collapsed="false">
      <c r="A250" s="2" t="n">
        <v>43735</v>
      </c>
      <c r="B250" s="1" t="n">
        <v>15</v>
      </c>
    </row>
    <row r="251" customFormat="false" ht="15" hidden="false" customHeight="false" outlineLevel="0" collapsed="false">
      <c r="A251" s="2" t="n">
        <v>43746</v>
      </c>
      <c r="D251" s="1" t="n">
        <v>20</v>
      </c>
    </row>
    <row r="252" customFormat="false" ht="15" hidden="false" customHeight="false" outlineLevel="0" collapsed="false">
      <c r="A252" s="2" t="n">
        <v>43747</v>
      </c>
      <c r="B252" s="1" t="n">
        <v>31.2</v>
      </c>
      <c r="C252" s="1" t="n">
        <v>812.5</v>
      </c>
      <c r="F252" s="1" t="n">
        <f aca="false">(B252+B250)*100/C252</f>
        <v>5.68615384615385</v>
      </c>
      <c r="I252" s="1" t="s">
        <v>201</v>
      </c>
    </row>
    <row r="253" customFormat="false" ht="15" hidden="false" customHeight="false" outlineLevel="0" collapsed="false">
      <c r="A253" s="2" t="n">
        <v>43769</v>
      </c>
      <c r="B253" s="1" t="n">
        <v>10</v>
      </c>
      <c r="D253" s="1" t="n">
        <v>20</v>
      </c>
    </row>
    <row r="254" customFormat="false" ht="15" hidden="false" customHeight="false" outlineLevel="0" collapsed="false">
      <c r="A254" s="2" t="n">
        <v>43780</v>
      </c>
      <c r="D254" s="1" t="n">
        <v>5</v>
      </c>
    </row>
    <row r="255" customFormat="false" ht="15" hidden="false" customHeight="false" outlineLevel="0" collapsed="false">
      <c r="A255" s="2" t="n">
        <v>43782</v>
      </c>
      <c r="D255" s="1" t="n">
        <v>40.26</v>
      </c>
      <c r="E255" s="1" t="n">
        <v>2069</v>
      </c>
      <c r="G255" s="1" t="n">
        <f aca="false">(D255+D254+D253+D251+D248)*100/E255</f>
        <v>5.3291445142581</v>
      </c>
      <c r="J255" s="1" t="s">
        <v>202</v>
      </c>
    </row>
    <row r="256" customFormat="false" ht="15" hidden="false" customHeight="false" outlineLevel="0" collapsed="false">
      <c r="A256" s="2" t="n">
        <v>43786</v>
      </c>
      <c r="B256" s="1" t="n">
        <v>38.83</v>
      </c>
      <c r="C256" s="1" t="n">
        <v>945.4</v>
      </c>
      <c r="F256" s="1" t="n">
        <f aca="false">(B256+B253)*100/C256</f>
        <v>5.16500951977999</v>
      </c>
      <c r="I256" s="1" t="s">
        <v>203</v>
      </c>
    </row>
    <row r="257" customFormat="false" ht="15" hidden="false" customHeight="false" outlineLevel="0" collapsed="false">
      <c r="A257" s="2" t="n">
        <v>43793</v>
      </c>
      <c r="B257" s="1" t="n">
        <v>10</v>
      </c>
      <c r="D257" s="1" t="n">
        <v>15</v>
      </c>
    </row>
    <row r="258" customFormat="false" ht="15" hidden="false" customHeight="false" outlineLevel="0" collapsed="false">
      <c r="A258" s="2" t="n">
        <v>43794</v>
      </c>
      <c r="B258" s="1" t="n">
        <v>30.29</v>
      </c>
      <c r="C258" s="1" t="n">
        <v>735.8</v>
      </c>
      <c r="F258" s="1" t="n">
        <f aca="false">(B258+B257)*100/C258</f>
        <v>5.47567273715684</v>
      </c>
      <c r="I258" s="1" t="s">
        <v>204</v>
      </c>
    </row>
    <row r="259" customFormat="false" ht="15" hidden="false" customHeight="false" outlineLevel="0" collapsed="false">
      <c r="A259" s="2" t="n">
        <v>43818</v>
      </c>
      <c r="B259" s="1" t="n">
        <v>20</v>
      </c>
      <c r="D259" s="1" t="n">
        <v>37.47</v>
      </c>
      <c r="E259" s="1" t="n">
        <v>928.3</v>
      </c>
      <c r="G259" s="1" t="n">
        <f aca="false">(D259+D257)*100/E259</f>
        <v>5.65226758590973</v>
      </c>
      <c r="J259" s="1" t="s">
        <v>205</v>
      </c>
    </row>
    <row r="260" customFormat="false" ht="15" hidden="false" customHeight="false" outlineLevel="0" collapsed="false">
      <c r="A260" s="2" t="n">
        <v>43826</v>
      </c>
      <c r="B260" s="1" t="n">
        <v>30.6</v>
      </c>
      <c r="C260" s="1" t="n">
        <v>1004.7</v>
      </c>
      <c r="F260" s="1" t="n">
        <f aca="false">(B260+B259)*100/C260</f>
        <v>5.03632925251319</v>
      </c>
      <c r="I260" s="1" t="s">
        <v>206</v>
      </c>
    </row>
    <row r="261" customFormat="false" ht="15" hidden="false" customHeight="false" outlineLevel="0" collapsed="false">
      <c r="B261" s="1" t="n">
        <v>25</v>
      </c>
    </row>
    <row r="262" customFormat="false" ht="15" hidden="false" customHeight="false" outlineLevel="0" collapsed="false">
      <c r="A262" s="2" t="n">
        <v>43856</v>
      </c>
      <c r="D262" s="1" t="n">
        <v>29.33</v>
      </c>
      <c r="E262" s="1" t="n">
        <v>852.3</v>
      </c>
      <c r="J262" s="1" t="s">
        <v>207</v>
      </c>
    </row>
    <row r="263" customFormat="false" ht="15" hidden="false" customHeight="false" outlineLevel="0" collapsed="false">
      <c r="A263" s="2" t="n">
        <v>43857</v>
      </c>
      <c r="B263" s="1" t="n">
        <v>26.26</v>
      </c>
      <c r="C263" s="1" t="n">
        <v>925.3</v>
      </c>
      <c r="F263" s="1" t="n">
        <f aca="false">(B263+B261)*100/C263</f>
        <v>5.53982492164703</v>
      </c>
      <c r="I263" s="1" t="s">
        <v>208</v>
      </c>
    </row>
    <row r="264" customFormat="false" ht="15" hidden="false" customHeight="false" outlineLevel="0" collapsed="false">
      <c r="A264" s="2" t="n">
        <v>43878</v>
      </c>
      <c r="D264" s="1" t="n">
        <v>35.59</v>
      </c>
      <c r="E264" s="1" t="n">
        <v>557.9</v>
      </c>
      <c r="G264" s="1" t="n">
        <f aca="false">D264*100/E264</f>
        <v>6.37927944075999</v>
      </c>
      <c r="J264" s="1" t="s">
        <v>209</v>
      </c>
    </row>
    <row r="265" customFormat="false" ht="15" hidden="false" customHeight="false" outlineLevel="0" collapsed="false">
      <c r="A265" s="2" t="n">
        <v>43891</v>
      </c>
      <c r="D265" s="1" t="n">
        <v>15</v>
      </c>
    </row>
    <row r="266" customFormat="false" ht="15" hidden="false" customHeight="false" outlineLevel="0" collapsed="false">
      <c r="A266" s="2" t="n">
        <v>43892</v>
      </c>
      <c r="B266" s="1" t="n">
        <v>20.84</v>
      </c>
      <c r="C266" s="1" t="n">
        <v>370.3</v>
      </c>
      <c r="F266" s="1" t="n">
        <f aca="false">(B266)*100/C266</f>
        <v>5.62786929516608</v>
      </c>
      <c r="I266" s="1" t="s">
        <v>210</v>
      </c>
    </row>
    <row r="267" customFormat="false" ht="15" hidden="false" customHeight="false" outlineLevel="0" collapsed="false">
      <c r="A267" s="2" t="n">
        <v>43898</v>
      </c>
      <c r="B267" s="1" t="n">
        <v>35.06</v>
      </c>
      <c r="C267" s="1" t="n">
        <v>634.9</v>
      </c>
      <c r="F267" s="1" t="n">
        <f aca="false">(B267)*100/C267</f>
        <v>5.52212946920775</v>
      </c>
      <c r="I267" s="1" t="s">
        <v>211</v>
      </c>
    </row>
    <row r="268" customFormat="false" ht="15" hidden="false" customHeight="false" outlineLevel="0" collapsed="false">
      <c r="A268" s="2" t="n">
        <v>43938</v>
      </c>
      <c r="D268" s="1" t="n">
        <v>35.4</v>
      </c>
      <c r="E268" s="1" t="n">
        <v>821.2</v>
      </c>
      <c r="G268" s="1" t="n">
        <f aca="false">(D268+D265)*100/E268</f>
        <v>6.13735996103264</v>
      </c>
      <c r="J268" s="1" t="s">
        <v>212</v>
      </c>
    </row>
    <row r="269" customFormat="false" ht="15" hidden="false" customHeight="false" outlineLevel="0" collapsed="false">
      <c r="A269" s="2" t="n">
        <v>43965</v>
      </c>
      <c r="D269" s="1" t="n">
        <v>26.08</v>
      </c>
      <c r="E269" s="1" t="n">
        <v>461.5</v>
      </c>
      <c r="G269" s="1" t="n">
        <f aca="false">D269*100/E269</f>
        <v>5.65113759479957</v>
      </c>
      <c r="J269" s="1" t="s">
        <v>213</v>
      </c>
    </row>
    <row r="270" customFormat="false" ht="15" hidden="false" customHeight="false" outlineLevel="0" collapsed="false">
      <c r="A270" s="2" t="n">
        <v>43987</v>
      </c>
      <c r="D270" s="1" t="n">
        <v>28.88</v>
      </c>
      <c r="E270" s="1" t="n">
        <v>501.6</v>
      </c>
      <c r="G270" s="1" t="n">
        <f aca="false">D270*100/E270</f>
        <v>5.75757575757576</v>
      </c>
      <c r="J270" s="1" t="s">
        <v>214</v>
      </c>
    </row>
    <row r="271" customFormat="false" ht="15" hidden="false" customHeight="false" outlineLevel="0" collapsed="false">
      <c r="A271" s="2" t="n">
        <v>43997</v>
      </c>
      <c r="B271" s="1" t="n">
        <v>24.73</v>
      </c>
      <c r="C271" s="1" t="n">
        <v>452.8</v>
      </c>
      <c r="F271" s="1" t="n">
        <f aca="false">(B271)*100/C271</f>
        <v>5.46157243816254</v>
      </c>
      <c r="I271" s="1" t="s">
        <v>215</v>
      </c>
    </row>
    <row r="272" customFormat="false" ht="15" hidden="false" customHeight="false" outlineLevel="0" collapsed="false">
      <c r="A272" s="2" t="n">
        <v>44012</v>
      </c>
      <c r="K272" s="1" t="n">
        <v>57.42</v>
      </c>
      <c r="N272" s="1" t="s">
        <v>216</v>
      </c>
    </row>
    <row r="273" customFormat="false" ht="15" hidden="false" customHeight="false" outlineLevel="0" collapsed="false">
      <c r="A273" s="2" t="n">
        <v>44020</v>
      </c>
      <c r="B273" s="1" t="n">
        <v>8</v>
      </c>
      <c r="D273" s="1" t="n">
        <v>43.59</v>
      </c>
      <c r="E273" s="1" t="n">
        <v>786.7</v>
      </c>
      <c r="G273" s="1" t="n">
        <f aca="false">D273*100/E273</f>
        <v>5.54086691241897</v>
      </c>
      <c r="J273" s="1" t="s">
        <v>217</v>
      </c>
    </row>
    <row r="274" customFormat="false" ht="15" hidden="false" customHeight="false" outlineLevel="0" collapsed="false">
      <c r="A274" s="2" t="n">
        <v>44048</v>
      </c>
      <c r="D274" s="1" t="n">
        <v>36.84</v>
      </c>
      <c r="E274" s="1" t="n">
        <v>670.4</v>
      </c>
      <c r="G274" s="1" t="n">
        <f aca="false">D274*100/E274</f>
        <v>5.49522673031026</v>
      </c>
      <c r="J274" s="1" t="s">
        <v>218</v>
      </c>
    </row>
    <row r="275" customFormat="false" ht="15" hidden="false" customHeight="false" outlineLevel="0" collapsed="false">
      <c r="A275" s="2" t="n">
        <v>44057</v>
      </c>
      <c r="B275" s="1" t="n">
        <v>32.65</v>
      </c>
      <c r="C275" s="1" t="n">
        <v>752.6</v>
      </c>
      <c r="F275" s="1" t="n">
        <f aca="false">(B275+B273)*100/C275</f>
        <v>5.40127557799628</v>
      </c>
      <c r="I275" s="1" t="s">
        <v>219</v>
      </c>
    </row>
    <row r="276" customFormat="false" ht="15" hidden="false" customHeight="false" outlineLevel="0" collapsed="false">
      <c r="A276" s="2" t="n">
        <v>44074</v>
      </c>
      <c r="D276" s="1" t="n">
        <v>33.52</v>
      </c>
      <c r="E276" s="1" t="n">
        <v>599.7</v>
      </c>
      <c r="G276" s="1" t="n">
        <f aca="false">D276*100/E276</f>
        <v>5.58946139736535</v>
      </c>
      <c r="J276" s="1" t="s">
        <v>220</v>
      </c>
    </row>
    <row r="277" customFormat="false" ht="15" hidden="false" customHeight="false" outlineLevel="0" collapsed="false">
      <c r="A277" s="2" t="n">
        <v>44088</v>
      </c>
      <c r="B277" s="1" t="n">
        <v>15</v>
      </c>
    </row>
    <row r="278" customFormat="false" ht="15" hidden="false" customHeight="false" outlineLevel="0" collapsed="false">
      <c r="A278" s="2" t="n">
        <v>44092</v>
      </c>
      <c r="B278" s="1" t="n">
        <v>19</v>
      </c>
      <c r="C278" s="1" t="n">
        <v>692.7</v>
      </c>
      <c r="D278" s="1" t="n">
        <v>15</v>
      </c>
      <c r="F278" s="1" t="n">
        <f aca="false">(B278+B277)*100/C278</f>
        <v>4.90832972426736</v>
      </c>
      <c r="I278" s="1" t="s">
        <v>221</v>
      </c>
    </row>
    <row r="279" customFormat="false" ht="15" hidden="false" customHeight="false" outlineLevel="0" collapsed="false">
      <c r="A279" s="2" t="n">
        <v>44120</v>
      </c>
      <c r="B279" s="1" t="n">
        <v>20</v>
      </c>
      <c r="D279" s="1" t="n">
        <v>27.28</v>
      </c>
      <c r="E279" s="1" t="n">
        <v>750.4</v>
      </c>
      <c r="G279" s="1" t="n">
        <f aca="false">(D279+D278)*100/E279</f>
        <v>5.63432835820896</v>
      </c>
      <c r="J279" s="1" t="s">
        <v>222</v>
      </c>
    </row>
    <row r="280" customFormat="false" ht="15" hidden="false" customHeight="false" outlineLevel="0" collapsed="false">
      <c r="A280" s="2" t="n">
        <v>44154</v>
      </c>
      <c r="B280" s="1" t="n">
        <v>23.8</v>
      </c>
      <c r="C280" s="1" t="n">
        <v>792.2</v>
      </c>
      <c r="D280" s="1" t="n">
        <v>25</v>
      </c>
      <c r="F280" s="1" t="n">
        <f aca="false">(B280+B279)*100/C280</f>
        <v>5.52890684170664</v>
      </c>
      <c r="I280" s="1" t="s">
        <v>223</v>
      </c>
    </row>
    <row r="281" customFormat="false" ht="15" hidden="false" customHeight="false" outlineLevel="0" collapsed="false">
      <c r="A281" s="2" t="n">
        <v>44185</v>
      </c>
      <c r="D281" s="1" t="n">
        <v>25</v>
      </c>
    </row>
    <row r="282" customFormat="false" ht="15" hidden="false" customHeight="false" outlineLevel="0" collapsed="false">
      <c r="A282" s="2" t="n">
        <v>44205</v>
      </c>
      <c r="B282" s="1" t="n">
        <v>32.13</v>
      </c>
      <c r="C282" s="1" t="n">
        <v>551.5</v>
      </c>
      <c r="D282" s="1" t="n">
        <v>15</v>
      </c>
      <c r="F282" s="1" t="n">
        <f aca="false">(B282)*100/C282</f>
        <v>5.82592928377153</v>
      </c>
      <c r="I282" s="1" t="s">
        <v>224</v>
      </c>
    </row>
    <row r="283" customFormat="false" ht="15" hidden="false" customHeight="false" outlineLevel="0" collapsed="false">
      <c r="A283" s="2" t="n">
        <v>44228</v>
      </c>
      <c r="D283" s="1" t="n">
        <v>15</v>
      </c>
      <c r="K283" s="1" t="n">
        <v>44.71</v>
      </c>
      <c r="L283" s="1" t="n">
        <v>570</v>
      </c>
      <c r="M283" s="1" t="n">
        <f aca="false">K283*100/L283</f>
        <v>7.84385964912281</v>
      </c>
      <c r="N283" s="1" t="s">
        <v>225</v>
      </c>
    </row>
    <row r="284" customFormat="false" ht="15" hidden="false" customHeight="false" outlineLevel="0" collapsed="false">
      <c r="A284" s="2" t="n">
        <v>44253</v>
      </c>
      <c r="B284" s="1" t="n">
        <v>20</v>
      </c>
      <c r="D284" s="1" t="n">
        <v>25</v>
      </c>
    </row>
    <row r="285" customFormat="false" ht="15" hidden="false" customHeight="false" outlineLevel="0" collapsed="false">
      <c r="A285" s="2" t="n">
        <v>44277</v>
      </c>
      <c r="D285" s="1" t="n">
        <v>35.56</v>
      </c>
      <c r="E285" s="1" t="n">
        <v>2468.4</v>
      </c>
      <c r="G285" s="1" t="n">
        <f aca="false">(D285+D284+D283+D282+D281+D280)*100/E285</f>
        <v>5.69437692432345</v>
      </c>
      <c r="J285" s="1" t="s">
        <v>226</v>
      </c>
    </row>
    <row r="286" customFormat="false" ht="15" hidden="false" customHeight="false" outlineLevel="0" collapsed="false">
      <c r="A286" s="2" t="n">
        <v>44282</v>
      </c>
      <c r="B286" s="1" t="n">
        <v>15</v>
      </c>
      <c r="K286" s="1" t="n">
        <v>58.8</v>
      </c>
      <c r="L286" s="1" t="n">
        <v>736</v>
      </c>
      <c r="M286" s="1" t="n">
        <f aca="false">K286*100/L286</f>
        <v>7.98913043478261</v>
      </c>
      <c r="N286" s="1" t="s">
        <v>227</v>
      </c>
    </row>
    <row r="287" customFormat="false" ht="15" hidden="false" customHeight="false" outlineLevel="0" collapsed="false">
      <c r="A287" s="2" t="n">
        <v>44298</v>
      </c>
      <c r="B287" s="1" t="n">
        <v>28.96</v>
      </c>
      <c r="C287" s="1" t="n">
        <v>1175.5</v>
      </c>
      <c r="D287" s="1" t="n">
        <v>15</v>
      </c>
      <c r="F287" s="1" t="n">
        <f aca="false">(B287+B286+B284)*100/C287</f>
        <v>5.44108889834113</v>
      </c>
      <c r="I287" s="1" t="s">
        <v>228</v>
      </c>
      <c r="O287" s="1" t="n">
        <v>75207</v>
      </c>
    </row>
    <row r="288" customFormat="false" ht="15" hidden="false" customHeight="false" outlineLevel="0" collapsed="false">
      <c r="A288" s="2" t="n">
        <v>44319</v>
      </c>
      <c r="D288" s="1" t="n">
        <v>34.86</v>
      </c>
      <c r="E288" s="1" t="n">
        <v>885</v>
      </c>
      <c r="G288" s="1" t="n">
        <f aca="false">(D288+D287)*100/E288</f>
        <v>5.63389830508475</v>
      </c>
      <c r="J288" s="1" t="s">
        <v>229</v>
      </c>
      <c r="O288" s="1" t="n">
        <v>-74226</v>
      </c>
    </row>
    <row r="289" customFormat="false" ht="15" hidden="false" customHeight="false" outlineLevel="0" collapsed="false">
      <c r="A289" s="2" t="n">
        <v>44342</v>
      </c>
      <c r="B289" s="1" t="n">
        <v>30</v>
      </c>
      <c r="O289" s="1" t="n">
        <f aca="false">SUM(O287:O288)</f>
        <v>981</v>
      </c>
    </row>
    <row r="290" customFormat="false" ht="15" hidden="false" customHeight="false" outlineLevel="0" collapsed="false">
      <c r="A290" s="2" t="n">
        <v>44353</v>
      </c>
      <c r="B290" s="1" t="n">
        <v>24.04</v>
      </c>
      <c r="C290" s="1" t="n">
        <v>954.4</v>
      </c>
      <c r="F290" s="1" t="n">
        <f aca="false">(B290+B289)*100/C290</f>
        <v>5.66219614417435</v>
      </c>
      <c r="I290" s="1" t="s">
        <v>230</v>
      </c>
    </row>
    <row r="291" customFormat="false" ht="15" hidden="false" customHeight="false" outlineLevel="0" collapsed="false">
      <c r="A291" s="2" t="n">
        <v>44360</v>
      </c>
      <c r="B291" s="1" t="n">
        <v>36.21</v>
      </c>
      <c r="C291" s="1" t="n">
        <v>681.7</v>
      </c>
      <c r="F291" s="1" t="n">
        <f aca="false">(B291)*100/C291</f>
        <v>5.31172069825436</v>
      </c>
      <c r="I291" s="1" t="s">
        <v>231</v>
      </c>
    </row>
    <row r="292" customFormat="false" ht="15" hidden="false" customHeight="false" outlineLevel="0" collapsed="false">
      <c r="A292" s="2" t="n">
        <v>44367</v>
      </c>
      <c r="K292" s="1" t="n">
        <v>58.19</v>
      </c>
      <c r="L292" s="1" t="n">
        <v>744.4</v>
      </c>
      <c r="M292" s="1" t="n">
        <f aca="false">K292*100/L292</f>
        <v>7.81703385276733</v>
      </c>
      <c r="N292" s="1" t="s">
        <v>232</v>
      </c>
    </row>
    <row r="293" customFormat="false" ht="15" hidden="false" customHeight="false" outlineLevel="0" collapsed="false">
      <c r="A293" s="2" t="n">
        <v>44382</v>
      </c>
      <c r="B293" s="1" t="n">
        <v>31.09</v>
      </c>
      <c r="C293" s="1" t="n">
        <v>525.8</v>
      </c>
      <c r="D293" s="1" t="n">
        <v>35.69</v>
      </c>
      <c r="E293" s="1" t="n">
        <v>636.5</v>
      </c>
      <c r="F293" s="1" t="n">
        <f aca="false">(B293)*100/C293</f>
        <v>5.91289463674401</v>
      </c>
      <c r="G293" s="1" t="n">
        <f aca="false">D293*100/E293</f>
        <v>5.60722702278083</v>
      </c>
      <c r="I293" s="1" t="s">
        <v>233</v>
      </c>
      <c r="J293" s="1" t="s">
        <v>234</v>
      </c>
    </row>
    <row r="294" customFormat="false" ht="15" hidden="false" customHeight="false" outlineLevel="0" collapsed="false">
      <c r="A294" s="2" t="n">
        <v>44410</v>
      </c>
      <c r="B294" s="1" t="n">
        <v>35.45</v>
      </c>
      <c r="C294" s="1" t="n">
        <v>647.4</v>
      </c>
      <c r="D294" s="1" t="n">
        <v>15</v>
      </c>
      <c r="F294" s="1" t="n">
        <f aca="false">(B294)*100/C294</f>
        <v>5.47574915044795</v>
      </c>
      <c r="I294" s="1" t="s">
        <v>235</v>
      </c>
      <c r="O294" s="1" t="n">
        <v>155661</v>
      </c>
    </row>
    <row r="295" customFormat="false" ht="15" hidden="false" customHeight="false" outlineLevel="0" collapsed="false">
      <c r="A295" s="2" t="n">
        <v>44431</v>
      </c>
      <c r="D295" s="1" t="n">
        <v>35.5</v>
      </c>
      <c r="E295" s="1" t="n">
        <v>981</v>
      </c>
      <c r="G295" s="1" t="n">
        <f aca="false">(D295+D294)*100/E295</f>
        <v>5.14780835881753</v>
      </c>
      <c r="J295" s="1" t="s">
        <v>236</v>
      </c>
      <c r="O295" s="1" t="n">
        <v>-154919</v>
      </c>
    </row>
    <row r="296" customFormat="false" ht="15" hidden="false" customHeight="false" outlineLevel="0" collapsed="false">
      <c r="A296" s="2" t="n">
        <v>44438</v>
      </c>
      <c r="K296" s="1" t="n">
        <v>47.79</v>
      </c>
      <c r="L296" s="1" t="n">
        <v>664.5</v>
      </c>
      <c r="M296" s="1" t="n">
        <f aca="false">K296*100/L296</f>
        <v>7.19187358916479</v>
      </c>
      <c r="N296" s="1" t="s">
        <v>237</v>
      </c>
      <c r="O296" s="1" t="n">
        <f aca="false">SUM(O294:O295)</f>
        <v>742</v>
      </c>
    </row>
    <row r="297" customFormat="false" ht="15" hidden="false" customHeight="false" outlineLevel="0" collapsed="false">
      <c r="A297" s="2" t="n">
        <v>44452</v>
      </c>
      <c r="B297" s="1" t="n">
        <v>10</v>
      </c>
      <c r="D297" s="1" t="n">
        <v>25</v>
      </c>
    </row>
    <row r="298" customFormat="false" ht="15" hidden="false" customHeight="false" outlineLevel="0" collapsed="false">
      <c r="A298" s="2" t="n">
        <v>44459</v>
      </c>
      <c r="B298" s="1" t="n">
        <v>29.79</v>
      </c>
      <c r="C298" s="1" t="n">
        <v>743.8</v>
      </c>
      <c r="F298" s="1" t="n">
        <f aca="false">(B298+B297)*100/C298</f>
        <v>5.34955633234741</v>
      </c>
      <c r="I298" s="1" t="s">
        <v>238</v>
      </c>
      <c r="O298" s="1" t="n">
        <v>76969</v>
      </c>
      <c r="Q298" s="1" t="n">
        <v>156229</v>
      </c>
    </row>
    <row r="299" customFormat="false" ht="15" hidden="false" customHeight="false" outlineLevel="0" collapsed="false">
      <c r="A299" s="2" t="n">
        <v>44473</v>
      </c>
      <c r="D299" s="1" t="n">
        <v>36.46</v>
      </c>
      <c r="E299" s="1" t="n">
        <v>1124.8</v>
      </c>
      <c r="G299" s="1" t="n">
        <f aca="false">(D299+D298+D297)*100/E299</f>
        <v>5.46408250355619</v>
      </c>
      <c r="J299" s="1" t="s">
        <v>239</v>
      </c>
      <c r="O299" s="1" t="n">
        <v>-76332</v>
      </c>
      <c r="Q299" s="1" t="n">
        <v>-155661</v>
      </c>
    </row>
    <row r="300" customFormat="false" ht="15" hidden="false" customHeight="false" outlineLevel="0" collapsed="false">
      <c r="A300" s="2" t="n">
        <v>44487</v>
      </c>
      <c r="B300" s="1" t="n">
        <v>31.37</v>
      </c>
      <c r="C300" s="1" t="n">
        <v>593.5</v>
      </c>
      <c r="F300" s="1" t="n">
        <f aca="false">(B300)*100/C300</f>
        <v>5.28559393428812</v>
      </c>
      <c r="I300" s="1" t="s">
        <v>240</v>
      </c>
      <c r="O300" s="1" t="n">
        <f aca="false">SUM(O298:O299)</f>
        <v>637</v>
      </c>
      <c r="Q300" s="1" t="n">
        <f aca="false">SUM(Q298:Q299)</f>
        <v>568</v>
      </c>
    </row>
    <row r="301" customFormat="false" ht="15" hidden="false" customHeight="false" outlineLevel="0" collapsed="false">
      <c r="A301" s="2" t="n">
        <v>44494</v>
      </c>
      <c r="K301" s="1" t="n">
        <v>53.87</v>
      </c>
      <c r="L301" s="1" t="n">
        <v>667</v>
      </c>
      <c r="M301" s="1" t="n">
        <f aca="false">K301*100/L301</f>
        <v>8.07646176911544</v>
      </c>
      <c r="N301" s="1" t="s">
        <v>241</v>
      </c>
    </row>
    <row r="302" customFormat="false" ht="15" hidden="false" customHeight="false" outlineLevel="0" collapsed="false">
      <c r="A302" s="2" t="n">
        <v>44502</v>
      </c>
      <c r="B302" s="1" t="n">
        <v>5</v>
      </c>
      <c r="D302" s="1" t="n">
        <v>35.57</v>
      </c>
      <c r="E302" s="1" t="n">
        <v>637.3</v>
      </c>
      <c r="G302" s="1" t="n">
        <f aca="false">(D302+D301)*100/E302</f>
        <v>5.58135885768084</v>
      </c>
      <c r="J302" s="1" t="s">
        <v>242</v>
      </c>
    </row>
    <row r="303" customFormat="false" ht="15" hidden="false" customHeight="false" outlineLevel="0" collapsed="false">
      <c r="A303" s="2" t="n">
        <v>44512</v>
      </c>
      <c r="D303" s="1" t="n">
        <v>20</v>
      </c>
    </row>
    <row r="304" customFormat="false" ht="15" hidden="false" customHeight="false" outlineLevel="0" collapsed="false">
      <c r="A304" s="2" t="n">
        <v>44550</v>
      </c>
      <c r="B304" s="1" t="n">
        <v>26.34</v>
      </c>
      <c r="C304" s="1" t="n">
        <v>570</v>
      </c>
      <c r="D304" s="1" t="n">
        <v>10</v>
      </c>
      <c r="F304" s="1" t="n">
        <f aca="false">(B304+B302)*100/C304</f>
        <v>5.49824561403509</v>
      </c>
      <c r="I304" s="1" t="s">
        <v>243</v>
      </c>
    </row>
    <row r="305" customFormat="false" ht="15" hidden="false" customHeight="false" outlineLevel="0" collapsed="false">
      <c r="A305" s="2" t="n">
        <v>44558</v>
      </c>
      <c r="B305" s="1" t="n">
        <v>4.5</v>
      </c>
      <c r="D305" s="1" t="n">
        <v>15</v>
      </c>
      <c r="K305" s="1" t="n">
        <v>36.18</v>
      </c>
      <c r="L305" s="1" t="n">
        <v>444</v>
      </c>
      <c r="M305" s="1" t="n">
        <f aca="false">K305*100/L305</f>
        <v>8.14864864864865</v>
      </c>
      <c r="N305" s="1" t="s">
        <v>244</v>
      </c>
      <c r="P305" s="1" t="n">
        <v>78555</v>
      </c>
    </row>
    <row r="306" customFormat="false" ht="15" hidden="false" customHeight="false" outlineLevel="0" collapsed="false">
      <c r="A306" s="2" t="n">
        <v>44591</v>
      </c>
      <c r="D306" s="1" t="n">
        <v>20</v>
      </c>
      <c r="P306" s="1" t="n">
        <v>-76969</v>
      </c>
    </row>
    <row r="307" customFormat="false" ht="15" hidden="false" customHeight="false" outlineLevel="0" collapsed="false">
      <c r="A307" s="2" t="n">
        <v>44599</v>
      </c>
      <c r="B307" s="1" t="n">
        <v>20</v>
      </c>
      <c r="D307" s="1" t="n">
        <v>30.56</v>
      </c>
      <c r="E307" s="1" t="n">
        <v>1586.2</v>
      </c>
      <c r="G307" s="1" t="n">
        <f aca="false">(D307+D306+D305+D304+D303)*100/E307</f>
        <v>6.02446097591729</v>
      </c>
      <c r="J307" s="1" t="s">
        <v>245</v>
      </c>
      <c r="P307" s="1" t="n">
        <f aca="false">SUM(P305:P306)</f>
        <v>1586</v>
      </c>
    </row>
    <row r="308" customFormat="false" ht="15" hidden="false" customHeight="false" outlineLevel="0" collapsed="false">
      <c r="A308" s="2" t="n">
        <v>44627</v>
      </c>
      <c r="B308" s="1" t="n">
        <v>20</v>
      </c>
      <c r="D308" s="1" t="n">
        <v>26.9</v>
      </c>
      <c r="E308" s="1" t="n">
        <v>504.1</v>
      </c>
      <c r="G308" s="1" t="n">
        <f aca="false">(D308)*100/E308</f>
        <v>5.33624280896648</v>
      </c>
      <c r="J308" s="1" t="s">
        <v>246</v>
      </c>
      <c r="K308" s="1" t="n">
        <v>20</v>
      </c>
    </row>
    <row r="309" customFormat="false" ht="15" hidden="false" customHeight="false" outlineLevel="0" collapsed="false">
      <c r="A309" s="2" t="n">
        <v>44648</v>
      </c>
      <c r="B309" s="1" t="n">
        <v>28.78</v>
      </c>
      <c r="C309" s="1" t="n">
        <v>1463.2</v>
      </c>
      <c r="F309" s="1" t="n">
        <f aca="false">(B309+B305+B307+B308)*100/C309</f>
        <v>5.00820120284308</v>
      </c>
      <c r="I309" s="1" t="s">
        <v>247</v>
      </c>
      <c r="Q309" s="1" t="n">
        <v>80005</v>
      </c>
    </row>
    <row r="310" customFormat="false" ht="15" hidden="false" customHeight="false" outlineLevel="0" collapsed="false">
      <c r="A310" s="2" t="n">
        <v>44662</v>
      </c>
      <c r="B310" s="1" t="n">
        <v>3.65</v>
      </c>
      <c r="D310" s="1" t="n">
        <v>10</v>
      </c>
      <c r="K310" s="1" t="n">
        <v>40.65</v>
      </c>
      <c r="L310" s="1" t="n">
        <v>741.2</v>
      </c>
      <c r="M310" s="1" t="n">
        <f aca="false">(K310+K308)*100/L310</f>
        <v>8.18267674042094</v>
      </c>
      <c r="N310" s="1" t="s">
        <v>248</v>
      </c>
      <c r="P310" s="1" t="n">
        <v>38517</v>
      </c>
      <c r="Q310" s="1" t="n">
        <v>-79059</v>
      </c>
    </row>
    <row r="311" customFormat="false" ht="15" hidden="false" customHeight="false" outlineLevel="0" collapsed="false">
      <c r="A311" s="2" t="n">
        <v>44683</v>
      </c>
      <c r="D311" s="1" t="n">
        <v>20</v>
      </c>
      <c r="P311" s="1" t="n">
        <v>-37462</v>
      </c>
      <c r="Q311" s="1" t="n">
        <f aca="false">SUM(Q309:Q310)</f>
        <v>946</v>
      </c>
    </row>
    <row r="312" customFormat="false" ht="15" hidden="false" customHeight="false" outlineLevel="0" collapsed="false">
      <c r="A312" s="2" t="n">
        <v>44690</v>
      </c>
      <c r="B312" s="1" t="n">
        <v>10</v>
      </c>
      <c r="D312" s="1" t="n">
        <v>25.47</v>
      </c>
      <c r="E312" s="1" t="n">
        <v>945.4</v>
      </c>
      <c r="G312" s="1" t="n">
        <f aca="false">(D312+D311+D310)*100/E312</f>
        <v>5.86735773217686</v>
      </c>
      <c r="J312" s="1" t="s">
        <v>249</v>
      </c>
      <c r="P312" s="1" t="n">
        <f aca="false">SUM(P310:P311)</f>
        <v>1055</v>
      </c>
    </row>
    <row r="313" customFormat="false" ht="15" hidden="false" customHeight="false" outlineLevel="0" collapsed="false">
      <c r="A313" s="2" t="n">
        <v>44697</v>
      </c>
      <c r="B313" s="1" t="n">
        <v>28.36</v>
      </c>
      <c r="C313" s="1" t="n">
        <v>723.6</v>
      </c>
      <c r="F313" s="1" t="n">
        <f aca="false">(B313+B312)*100/C313</f>
        <v>5.30127142067441</v>
      </c>
      <c r="I313" s="1" t="s">
        <v>250</v>
      </c>
    </row>
    <row r="314" customFormat="false" ht="15" hidden="false" customHeight="false" outlineLevel="0" collapsed="false">
      <c r="A314" s="2" t="n">
        <v>44704</v>
      </c>
      <c r="D314" s="1" t="n">
        <v>23.29</v>
      </c>
      <c r="E314" s="1" t="n">
        <v>468.6</v>
      </c>
      <c r="G314" s="1" t="n">
        <f aca="false">(D314)*100/E314</f>
        <v>4.97012377294067</v>
      </c>
      <c r="J314" s="1" t="s">
        <v>251</v>
      </c>
      <c r="Q314" s="1" t="n">
        <v>81147</v>
      </c>
    </row>
    <row r="315" customFormat="false" ht="15" hidden="false" customHeight="false" outlineLevel="0" collapsed="false">
      <c r="A315" s="2" t="n">
        <v>44739</v>
      </c>
      <c r="B315" s="1" t="n">
        <v>20</v>
      </c>
      <c r="D315" s="1" t="n">
        <v>38.24</v>
      </c>
      <c r="E315" s="1" t="n">
        <v>673.8</v>
      </c>
      <c r="G315" s="1" t="n">
        <f aca="false">(D315)*100/E315</f>
        <v>5.67527456218463</v>
      </c>
      <c r="J315" s="1" t="s">
        <v>252</v>
      </c>
      <c r="Q315" s="1" t="n">
        <v>-80473</v>
      </c>
    </row>
    <row r="316" customFormat="false" ht="15" hidden="false" customHeight="false" outlineLevel="0" collapsed="false">
      <c r="A316" s="2" t="n">
        <v>44746</v>
      </c>
      <c r="K316" s="1" t="n">
        <v>45.41</v>
      </c>
      <c r="L316" s="1" t="n">
        <v>568.3</v>
      </c>
      <c r="M316" s="1" t="n">
        <f aca="false">K316*100/L316</f>
        <v>7.99049797642091</v>
      </c>
      <c r="N316" s="1" t="s">
        <v>253</v>
      </c>
      <c r="Q316" s="1" t="n">
        <f aca="false">SUM(Q314:Q315)</f>
        <v>674</v>
      </c>
    </row>
    <row r="317" customFormat="false" ht="15" hidden="false" customHeight="false" outlineLevel="0" collapsed="false">
      <c r="A317" s="2" t="n">
        <v>44756</v>
      </c>
      <c r="B317" s="1" t="n">
        <v>20</v>
      </c>
    </row>
    <row r="318" customFormat="false" ht="15" hidden="false" customHeight="false" outlineLevel="0" collapsed="false">
      <c r="A318" s="2" t="n">
        <v>44762</v>
      </c>
      <c r="B318" s="1" t="n">
        <v>16.15</v>
      </c>
      <c r="C318" s="1" t="n">
        <v>1055.1</v>
      </c>
      <c r="F318" s="1" t="n">
        <f aca="false">(B318+B317+B315)*100/C318</f>
        <v>5.32177044829874</v>
      </c>
      <c r="I318" s="1" t="s">
        <v>254</v>
      </c>
    </row>
    <row r="319" customFormat="false" ht="15" hidden="false" customHeight="false" outlineLevel="0" collapsed="false">
      <c r="A319" s="2" t="n">
        <v>44782</v>
      </c>
      <c r="D319" s="1" t="n">
        <v>32.85</v>
      </c>
      <c r="E319" s="1" t="n">
        <v>620.3</v>
      </c>
      <c r="G319" s="1" t="n">
        <f aca="false">(D319)*100/E319</f>
        <v>5.29582460099952</v>
      </c>
      <c r="J319" s="1" t="s">
        <v>255</v>
      </c>
    </row>
    <row r="320" customFormat="false" ht="15" hidden="false" customHeight="false" outlineLevel="0" collapsed="false">
      <c r="A320" s="2" t="n">
        <v>44787</v>
      </c>
      <c r="B320" s="1" t="n">
        <v>24.63</v>
      </c>
      <c r="C320" s="1" t="n">
        <v>465.5</v>
      </c>
      <c r="F320" s="1" t="n">
        <f aca="false">(B320)*100/C320</f>
        <v>5.29108485499463</v>
      </c>
      <c r="I320" s="1" t="s">
        <v>256</v>
      </c>
    </row>
    <row r="321" customFormat="false" ht="15" hidden="false" customHeight="false" outlineLevel="0" collapsed="false">
      <c r="A321" s="2" t="n">
        <v>44805</v>
      </c>
      <c r="B321" s="1" t="n">
        <v>30.67</v>
      </c>
      <c r="C321" s="1" t="n">
        <v>561.4</v>
      </c>
      <c r="D321" s="1" t="n">
        <v>5</v>
      </c>
      <c r="F321" s="1" t="n">
        <f aca="false">(B321)*100/C321</f>
        <v>5.46312789454934</v>
      </c>
      <c r="I321" s="1" t="s">
        <v>257</v>
      </c>
      <c r="K321" s="1" t="n">
        <v>15</v>
      </c>
      <c r="P321" s="1" t="n">
        <v>83259</v>
      </c>
    </row>
    <row r="322" customFormat="false" ht="15" hidden="false" customHeight="false" outlineLevel="0" collapsed="false">
      <c r="A322" s="2" t="n">
        <v>44827</v>
      </c>
      <c r="D322" s="1" t="n">
        <v>26.62</v>
      </c>
      <c r="E322" s="1" t="n">
        <v>521.5</v>
      </c>
      <c r="G322" s="1" t="n">
        <f aca="false">(D322+D321+D320)*100/E322</f>
        <v>6.06327900287632</v>
      </c>
      <c r="J322" s="1" t="s">
        <v>258</v>
      </c>
      <c r="P322" s="1" t="n">
        <v>-82289</v>
      </c>
    </row>
    <row r="323" customFormat="false" ht="15" hidden="false" customHeight="false" outlineLevel="0" collapsed="false">
      <c r="A323" s="2" t="n">
        <v>44832</v>
      </c>
      <c r="B323" s="1" t="n">
        <v>26.78</v>
      </c>
      <c r="C323" s="1" t="n">
        <v>453.5</v>
      </c>
      <c r="D323" s="1" t="n">
        <v>15</v>
      </c>
      <c r="F323" s="1" t="n">
        <f aca="false">(B323)*100/C323</f>
        <v>5.90518191841235</v>
      </c>
      <c r="I323" s="1" t="s">
        <v>259</v>
      </c>
      <c r="P323" s="1" t="n">
        <f aca="false">SUM(P321:P322)</f>
        <v>970</v>
      </c>
    </row>
    <row r="324" customFormat="false" ht="15" hidden="false" customHeight="false" outlineLevel="0" collapsed="false">
      <c r="A324" s="2" t="n">
        <v>44882</v>
      </c>
      <c r="D324" s="1" t="n">
        <v>37.51</v>
      </c>
      <c r="E324" s="1" t="n">
        <v>969.4</v>
      </c>
      <c r="G324" s="1" t="n">
        <f aca="false">(D324+D323)*100/E324</f>
        <v>5.41675263049309</v>
      </c>
      <c r="J324" s="1" t="s">
        <v>260</v>
      </c>
      <c r="Q324" s="1" t="n">
        <v>40745</v>
      </c>
    </row>
    <row r="325" customFormat="false" ht="15" hidden="false" customHeight="false" outlineLevel="0" collapsed="false">
      <c r="A325" s="2" t="n">
        <v>44883</v>
      </c>
      <c r="B325" s="1" t="n">
        <v>10</v>
      </c>
      <c r="Q325" s="1" t="n">
        <v>-39998</v>
      </c>
    </row>
    <row r="326" customFormat="false" ht="15" hidden="false" customHeight="false" outlineLevel="0" collapsed="false">
      <c r="A326" s="2" t="n">
        <v>44886</v>
      </c>
      <c r="B326" s="1" t="n">
        <v>28.95</v>
      </c>
      <c r="C326" s="1" t="n">
        <v>747.7</v>
      </c>
      <c r="F326" s="1" t="n">
        <f aca="false">(B326+B325)*100/C326</f>
        <v>5.20930854620837</v>
      </c>
      <c r="I326" s="1" t="s">
        <v>261</v>
      </c>
      <c r="P326" s="1" t="n">
        <v>157012</v>
      </c>
      <c r="Q326" s="1" t="n">
        <f aca="false">SUM(Q324:Q325)</f>
        <v>747</v>
      </c>
    </row>
    <row r="327" customFormat="false" ht="15" hidden="false" customHeight="false" outlineLevel="0" collapsed="false">
      <c r="A327" s="2" t="n">
        <v>44892</v>
      </c>
      <c r="B327" s="1" t="n">
        <v>10</v>
      </c>
      <c r="P327" s="1" t="n">
        <v>-156229</v>
      </c>
    </row>
    <row r="328" customFormat="false" ht="15" hidden="false" customHeight="false" outlineLevel="0" collapsed="false">
      <c r="A328" s="2" t="n">
        <v>44893</v>
      </c>
      <c r="K328" s="1" t="n">
        <v>47.63</v>
      </c>
      <c r="L328" s="1" t="n">
        <v>873.1</v>
      </c>
      <c r="M328" s="1" t="n">
        <f aca="false">(K328+K321)*100/L328</f>
        <v>7.17329057381743</v>
      </c>
      <c r="N328" s="1" t="s">
        <v>262</v>
      </c>
      <c r="P328" s="1" t="n">
        <f aca="false">SUM(P326:P327)</f>
        <v>783</v>
      </c>
      <c r="R328" s="1" t="n">
        <v>83750</v>
      </c>
    </row>
    <row r="329" customFormat="false" ht="15" hidden="false" customHeight="false" outlineLevel="0" collapsed="false">
      <c r="A329" s="2" t="n">
        <v>44902</v>
      </c>
      <c r="B329" s="1" t="n">
        <v>30.3</v>
      </c>
      <c r="C329" s="1" t="n">
        <v>710.2</v>
      </c>
      <c r="F329" s="1" t="n">
        <f aca="false">(B329+B327)*100/C329</f>
        <v>5.67445789918333</v>
      </c>
      <c r="I329" s="1" t="s">
        <v>263</v>
      </c>
      <c r="R329" s="1" t="n">
        <v>-83259</v>
      </c>
    </row>
    <row r="330" customFormat="false" ht="15" hidden="false" customHeight="false" outlineLevel="0" collapsed="false">
      <c r="A330" s="2" t="n">
        <v>44910</v>
      </c>
      <c r="D330" s="1" t="n">
        <v>25.42</v>
      </c>
      <c r="E330" s="1" t="n">
        <v>491.1</v>
      </c>
      <c r="G330" s="1" t="n">
        <f aca="false">(D330+D329)*100/E330</f>
        <v>5.17613520667888</v>
      </c>
      <c r="J330" s="1" t="s">
        <v>264</v>
      </c>
      <c r="K330" s="1" t="n">
        <v>15</v>
      </c>
      <c r="R330" s="1" t="n">
        <f aca="false">SUM(R328:R329)</f>
        <v>491</v>
      </c>
    </row>
    <row r="331" customFormat="false" ht="15" hidden="false" customHeight="false" outlineLevel="0" collapsed="false">
      <c r="P331" s="1" t="n">
        <v>84714</v>
      </c>
    </row>
    <row r="332" customFormat="false" ht="15" hidden="false" customHeight="false" outlineLevel="0" collapsed="false">
      <c r="B332" s="1" t="n">
        <f aca="false">SUM(B305:B331)</f>
        <v>332.77</v>
      </c>
      <c r="C332" s="1" t="n">
        <f aca="false">SUM(C305:C331)</f>
        <v>6180.2</v>
      </c>
      <c r="D332" s="1" t="n">
        <f aca="false">SUM(D303:D331)</f>
        <v>381.86</v>
      </c>
      <c r="E332" s="1" t="n">
        <f aca="false">SUM(E303:E331)</f>
        <v>6780.4</v>
      </c>
      <c r="F332" s="1" t="n">
        <f aca="false">(B332)*100/C332</f>
        <v>5.38445357755412</v>
      </c>
      <c r="G332" s="1" t="n">
        <f aca="false">(D332)*100/E332</f>
        <v>5.63182113149667</v>
      </c>
      <c r="K332" s="1" t="n">
        <f aca="false">SUM(K279:K331)</f>
        <v>483.23</v>
      </c>
      <c r="L332" s="1" t="n">
        <f aca="false">SUM(L279:L331)</f>
        <v>6008.5</v>
      </c>
      <c r="M332" s="1" t="n">
        <f aca="false">(K332+K330)*100/L332</f>
        <v>8.2920862112008</v>
      </c>
      <c r="P332" s="1" t="n">
        <v>-83750</v>
      </c>
      <c r="R332" s="1" t="n">
        <v>42108</v>
      </c>
    </row>
    <row r="333" customFormat="false" ht="15" hidden="false" customHeight="false" outlineLevel="0" collapsed="false">
      <c r="P333" s="1" t="n">
        <f aca="false">SUM(P331:P332)</f>
        <v>964</v>
      </c>
      <c r="R333" s="1" t="n">
        <v>-41455</v>
      </c>
    </row>
    <row r="334" customFormat="false" ht="15" hidden="false" customHeight="false" outlineLevel="0" collapsed="false">
      <c r="A334" s="2" t="n">
        <v>44955</v>
      </c>
      <c r="B334" s="1" t="n">
        <v>20</v>
      </c>
      <c r="D334" s="1" t="n">
        <v>20</v>
      </c>
      <c r="Q334" s="1" t="n">
        <v>157519</v>
      </c>
      <c r="R334" s="1" t="n">
        <f aca="false">SUM(R332:R333)</f>
        <v>653</v>
      </c>
    </row>
    <row r="335" customFormat="false" ht="15" hidden="false" customHeight="false" outlineLevel="0" collapsed="false">
      <c r="A335" s="2" t="n">
        <v>44955</v>
      </c>
      <c r="D335" s="1" t="n">
        <v>35.3</v>
      </c>
      <c r="E335" s="1" t="n">
        <v>964.1</v>
      </c>
      <c r="G335" s="1" t="n">
        <f aca="false">(D335+D334)*100/E335</f>
        <v>5.73591951042423</v>
      </c>
      <c r="J335" s="1" t="s">
        <v>265</v>
      </c>
      <c r="Q335" s="1" t="n">
        <v>-157012</v>
      </c>
    </row>
    <row r="336" customFormat="false" ht="15" hidden="false" customHeight="false" outlineLevel="0" collapsed="false">
      <c r="A336" s="2" t="n">
        <v>44967</v>
      </c>
      <c r="B336" s="1" t="n">
        <v>19.5</v>
      </c>
      <c r="C336" s="1" t="n">
        <v>652.7</v>
      </c>
      <c r="F336" s="1" t="n">
        <f aca="false">(B336+B334)*100/C336</f>
        <v>6.05178489351923</v>
      </c>
      <c r="I336" s="1" t="s">
        <v>266</v>
      </c>
      <c r="P336" s="1" t="n">
        <v>42749</v>
      </c>
      <c r="Q336" s="1" t="n">
        <f aca="false">SUM(Q334:Q335)</f>
        <v>507</v>
      </c>
    </row>
    <row r="337" customFormat="false" ht="15" hidden="false" customHeight="false" outlineLevel="0" collapsed="false">
      <c r="A337" s="2" t="n">
        <v>44970</v>
      </c>
      <c r="K337" s="1" t="n">
        <v>29.95</v>
      </c>
      <c r="L337" s="1" t="n">
        <v>509</v>
      </c>
      <c r="M337" s="1" t="n">
        <f aca="false">(K337+K330)*100/L337</f>
        <v>8.83104125736739</v>
      </c>
      <c r="N337" s="1" t="s">
        <v>267</v>
      </c>
      <c r="P337" s="1" t="n">
        <v>-42108</v>
      </c>
      <c r="R337" s="1" t="n">
        <v>85324</v>
      </c>
      <c r="T337" s="1" t="n">
        <v>158286</v>
      </c>
    </row>
    <row r="338" customFormat="false" ht="15" hidden="false" customHeight="false" outlineLevel="0" collapsed="false">
      <c r="A338" s="2" t="n">
        <v>44995</v>
      </c>
      <c r="B338" s="1" t="n">
        <v>35.57</v>
      </c>
      <c r="C338" s="1" t="n">
        <v>641</v>
      </c>
      <c r="F338" s="1" t="n">
        <f aca="false">(B338)*100/C338</f>
        <v>5.54914196567863</v>
      </c>
      <c r="I338" s="1" t="s">
        <v>268</v>
      </c>
      <c r="P338" s="1" t="n">
        <f aca="false">SUM(P336:P337)</f>
        <v>641</v>
      </c>
      <c r="Q338" s="1" t="n">
        <v>43270</v>
      </c>
      <c r="R338" s="1" t="n">
        <v>-84714</v>
      </c>
      <c r="T338" s="1" t="n">
        <v>-157519</v>
      </c>
    </row>
    <row r="339" customFormat="false" ht="15" hidden="false" customHeight="false" outlineLevel="0" collapsed="false">
      <c r="A339" s="2" t="n">
        <v>44998</v>
      </c>
      <c r="D339" s="1" t="n">
        <v>36.38</v>
      </c>
      <c r="E339" s="1" t="n">
        <v>609.8</v>
      </c>
      <c r="G339" s="1" t="n">
        <f aca="false">(D339)*100/E339</f>
        <v>5.96589045588718</v>
      </c>
      <c r="J339" s="1" t="s">
        <v>269</v>
      </c>
      <c r="Q339" s="1" t="n">
        <v>-42749</v>
      </c>
      <c r="R339" s="1" t="n">
        <f aca="false">SUM(R337:R338)</f>
        <v>610</v>
      </c>
      <c r="T339" s="1" t="n">
        <f aca="false">SUM(T337:T338)</f>
        <v>767</v>
      </c>
    </row>
    <row r="340" customFormat="false" ht="15" hidden="false" customHeight="false" outlineLevel="0" collapsed="false">
      <c r="A340" s="2" t="n">
        <v>45018</v>
      </c>
      <c r="B340" s="1" t="n">
        <v>26.21</v>
      </c>
      <c r="C340" s="1" t="n">
        <v>521.1</v>
      </c>
      <c r="F340" s="1" t="n">
        <f aca="false">(B340)*100/C340</f>
        <v>5.02974477067741</v>
      </c>
      <c r="I340" s="1" t="s">
        <v>270</v>
      </c>
      <c r="P340" s="1" t="n">
        <v>86040</v>
      </c>
      <c r="Q340" s="1" t="n">
        <f aca="false">SUM(Q338:Q339)</f>
        <v>521</v>
      </c>
    </row>
    <row r="341" customFormat="false" ht="15" hidden="false" customHeight="false" outlineLevel="0" collapsed="false">
      <c r="A341" s="2" t="n">
        <v>45040</v>
      </c>
      <c r="B341" s="1" t="n">
        <v>10</v>
      </c>
      <c r="D341" s="1" t="n">
        <v>10</v>
      </c>
      <c r="K341" s="1" t="n">
        <v>59.8</v>
      </c>
      <c r="L341" s="1" t="n">
        <v>766.4</v>
      </c>
      <c r="M341" s="1" t="n">
        <f aca="false">(K341+K334)*100/L341</f>
        <v>7.8027139874739</v>
      </c>
      <c r="N341" s="1" t="s">
        <v>271</v>
      </c>
      <c r="P341" s="1" t="n">
        <v>-85324</v>
      </c>
      <c r="R341" s="1" t="n">
        <v>43893</v>
      </c>
    </row>
    <row r="342" customFormat="false" ht="15" hidden="false" customHeight="false" outlineLevel="0" collapsed="false">
      <c r="A342" s="2" t="n">
        <v>45055</v>
      </c>
      <c r="D342" s="1" t="n">
        <v>28.25</v>
      </c>
      <c r="E342" s="1" t="n">
        <v>716.1</v>
      </c>
      <c r="G342" s="1" t="n">
        <f aca="false">(D342+D341)*100/E342</f>
        <v>5.3414327607876</v>
      </c>
      <c r="J342" s="1" t="s">
        <v>272</v>
      </c>
      <c r="P342" s="1" t="n">
        <f aca="false">SUM(P340:P341)</f>
        <v>716</v>
      </c>
      <c r="R342" s="1" t="n">
        <v>-43270</v>
      </c>
    </row>
    <row r="343" customFormat="false" ht="15" hidden="false" customHeight="false" outlineLevel="0" collapsed="false">
      <c r="A343" s="2" t="n">
        <v>45068</v>
      </c>
      <c r="B343" s="1" t="n">
        <v>26.93</v>
      </c>
      <c r="C343" s="1" t="n">
        <v>622.8</v>
      </c>
      <c r="F343" s="1" t="n">
        <f aca="false">(B343+B341)*100/C343</f>
        <v>5.92967244701349</v>
      </c>
      <c r="I343" s="1" t="s">
        <v>273</v>
      </c>
      <c r="Q343" s="1" t="n">
        <v>86508</v>
      </c>
      <c r="R343" s="1" t="n">
        <f aca="false">SUM(R341:R342)</f>
        <v>623</v>
      </c>
    </row>
    <row r="344" customFormat="false" ht="15" hidden="false" customHeight="false" outlineLevel="0" collapsed="false">
      <c r="A344" s="2" t="n">
        <v>45075</v>
      </c>
      <c r="B344" s="1" t="n">
        <v>20</v>
      </c>
      <c r="D344" s="1" t="n">
        <v>25.58</v>
      </c>
      <c r="E344" s="1" t="n">
        <v>468.1</v>
      </c>
      <c r="G344" s="1" t="n">
        <f aca="false">(D344+D343)*100/E344</f>
        <v>5.46464430677206</v>
      </c>
      <c r="J344" s="1" t="s">
        <v>274</v>
      </c>
      <c r="P344" s="1" t="n">
        <v>44968</v>
      </c>
      <c r="Q344" s="1" t="n">
        <v>-86040</v>
      </c>
    </row>
    <row r="345" customFormat="false" ht="15" hidden="false" customHeight="false" outlineLevel="0" collapsed="false">
      <c r="A345" s="2" t="n">
        <v>45103</v>
      </c>
      <c r="B345" s="1" t="n">
        <v>32.32</v>
      </c>
      <c r="C345" s="1" t="n">
        <v>1074.7</v>
      </c>
      <c r="D345" s="1" t="n">
        <v>41.91</v>
      </c>
      <c r="E345" s="1" t="n">
        <v>771.8</v>
      </c>
      <c r="F345" s="1" t="n">
        <f aca="false">(B345+B344)*100/C345</f>
        <v>4.86833534939983</v>
      </c>
      <c r="G345" s="1" t="n">
        <f aca="false">(D345)*100/E345</f>
        <v>5.43016325472921</v>
      </c>
      <c r="I345" s="1" t="s">
        <v>275</v>
      </c>
      <c r="J345" s="1" t="s">
        <v>276</v>
      </c>
      <c r="O345" s="1" t="n">
        <v>45331</v>
      </c>
      <c r="P345" s="1" t="n">
        <v>-43893</v>
      </c>
      <c r="Q345" s="1" t="n">
        <f aca="false">SUM(Q343:Q344)</f>
        <v>468</v>
      </c>
      <c r="R345" s="1" t="n">
        <v>87280</v>
      </c>
      <c r="T345" s="1" t="n">
        <v>45876</v>
      </c>
    </row>
    <row r="346" customFormat="false" ht="15" hidden="false" customHeight="false" outlineLevel="0" collapsed="false">
      <c r="A346" s="2" t="n">
        <v>45117</v>
      </c>
      <c r="B346" s="1" t="n">
        <v>19.11</v>
      </c>
      <c r="C346" s="1" t="n">
        <v>362.9</v>
      </c>
      <c r="F346" s="1" t="n">
        <f aca="false">(B346)*100/C346</f>
        <v>5.26591347478644</v>
      </c>
      <c r="I346" s="1" t="s">
        <v>277</v>
      </c>
      <c r="L346" s="1" t="n">
        <v>88005</v>
      </c>
      <c r="O346" s="1" t="n">
        <v>-44968</v>
      </c>
      <c r="P346" s="1" t="n">
        <f aca="false">SUM(P344:P345)</f>
        <v>1075</v>
      </c>
      <c r="R346" s="1" t="n">
        <v>-86508</v>
      </c>
      <c r="T346" s="1" t="n">
        <v>-45331</v>
      </c>
    </row>
    <row r="347" customFormat="false" ht="15" hidden="false" customHeight="false" outlineLevel="0" collapsed="false">
      <c r="A347" s="2" t="n">
        <v>45145</v>
      </c>
      <c r="B347" s="1" t="n">
        <v>33.06</v>
      </c>
      <c r="C347" s="1" t="n">
        <v>544.9</v>
      </c>
      <c r="F347" s="1" t="n">
        <f aca="false">(B347)*100/C347</f>
        <v>6.06716828775922</v>
      </c>
      <c r="I347" s="1" t="s">
        <v>278</v>
      </c>
      <c r="L347" s="1" t="n">
        <v>-87280</v>
      </c>
      <c r="O347" s="1" t="n">
        <f aca="false">SUM(O345:O346)</f>
        <v>363</v>
      </c>
      <c r="R347" s="1" t="n">
        <f aca="false">SUM(R345:R346)</f>
        <v>772</v>
      </c>
      <c r="T347" s="1" t="n">
        <f aca="false">SUM(T345:T346)</f>
        <v>545</v>
      </c>
    </row>
    <row r="348" customFormat="false" ht="15" hidden="false" customHeight="false" outlineLevel="0" collapsed="false">
      <c r="A348" s="2" t="n">
        <v>45159</v>
      </c>
      <c r="B348" s="1" t="n">
        <v>10</v>
      </c>
      <c r="D348" s="1" t="n">
        <v>39.12</v>
      </c>
      <c r="E348" s="1" t="n">
        <v>725</v>
      </c>
      <c r="G348" s="1" t="n">
        <f aca="false">(D348)*100/E348</f>
        <v>5.39586206896552</v>
      </c>
      <c r="J348" s="1" t="s">
        <v>279</v>
      </c>
      <c r="L348" s="1" t="n">
        <f aca="false">SUM(L346:L347)</f>
        <v>725</v>
      </c>
    </row>
    <row r="349" customFormat="false" ht="15" hidden="false" customHeight="false" outlineLevel="0" collapsed="false">
      <c r="A349" s="2" t="n">
        <v>45193</v>
      </c>
      <c r="B349" s="1" t="n">
        <v>20</v>
      </c>
      <c r="D349" s="1" t="n">
        <v>20</v>
      </c>
    </row>
    <row r="350" customFormat="false" ht="15" hidden="false" customHeight="false" outlineLevel="0" collapsed="false">
      <c r="A350" s="2" t="n">
        <v>45203</v>
      </c>
      <c r="D350" s="1" t="n">
        <v>36.43</v>
      </c>
      <c r="E350" s="1" t="n">
        <v>1073.3</v>
      </c>
      <c r="G350" s="1" t="n">
        <f aca="false">(D350+D349)*100/E350</f>
        <v>5.25761669617069</v>
      </c>
      <c r="J350" s="1" t="s">
        <v>280</v>
      </c>
    </row>
    <row r="351" customFormat="false" ht="15" hidden="false" customHeight="false" outlineLevel="0" collapsed="false">
      <c r="A351" s="2" t="n">
        <v>45211</v>
      </c>
      <c r="B351" s="1" t="n">
        <v>26.11</v>
      </c>
      <c r="C351" s="1" t="n">
        <v>1056.4</v>
      </c>
      <c r="F351" s="1" t="n">
        <f aca="false">(B351+B349+B348)*100/C351</f>
        <v>5.31143506247634</v>
      </c>
      <c r="I351" s="1" t="s">
        <v>281</v>
      </c>
      <c r="L351" s="1" t="n">
        <v>90396</v>
      </c>
      <c r="R351" s="1" t="n">
        <v>91145</v>
      </c>
    </row>
    <row r="352" customFormat="false" ht="15" hidden="false" customHeight="false" outlineLevel="0" collapsed="false">
      <c r="A352" s="2" t="n">
        <v>45215</v>
      </c>
      <c r="D352" s="1" t="n">
        <v>26.65</v>
      </c>
      <c r="E352" s="1" t="n">
        <v>515</v>
      </c>
      <c r="G352" s="1" t="n">
        <f aca="false">(D352+D351)*100/E352</f>
        <v>5.1747572815534</v>
      </c>
      <c r="J352" s="1" t="s">
        <v>282</v>
      </c>
      <c r="L352" s="1" t="n">
        <v>-89593</v>
      </c>
      <c r="R352" s="1" t="n">
        <v>-90396</v>
      </c>
    </row>
    <row r="353" customFormat="false" ht="15" hidden="false" customHeight="false" outlineLevel="0" collapsed="false">
      <c r="A353" s="2" t="n">
        <v>45242</v>
      </c>
      <c r="D353" s="1" t="n">
        <v>44.02</v>
      </c>
      <c r="E353" s="1" t="n">
        <v>802.7</v>
      </c>
      <c r="G353" s="1" t="n">
        <f aca="false">(D353)*100/E353</f>
        <v>5.48399152859101</v>
      </c>
      <c r="J353" s="1" t="s">
        <v>283</v>
      </c>
      <c r="L353" s="1" t="n">
        <f aca="false">SUM(L351:L352)</f>
        <v>803</v>
      </c>
      <c r="R353" s="1" t="n">
        <f aca="false">SUM(R351:R352)</f>
        <v>749</v>
      </c>
    </row>
    <row r="354" customFormat="false" ht="15" hidden="false" customHeight="false" outlineLevel="0" collapsed="false">
      <c r="A354" s="2" t="n">
        <v>45258</v>
      </c>
      <c r="B354" s="1" t="n">
        <v>33.41</v>
      </c>
      <c r="C354" s="1" t="n">
        <v>589.5</v>
      </c>
      <c r="D354" s="1" t="n">
        <v>10</v>
      </c>
      <c r="F354" s="1" t="n">
        <f aca="false">(B354)*100/C354</f>
        <v>5.66751484308736</v>
      </c>
      <c r="I354" s="1" t="s">
        <v>284</v>
      </c>
    </row>
    <row r="355" customFormat="false" ht="15" hidden="false" customHeight="false" outlineLevel="0" collapsed="false">
      <c r="A355" s="2" t="n">
        <v>45265</v>
      </c>
      <c r="D355" s="1" t="n">
        <v>32.76</v>
      </c>
      <c r="E355" s="1" t="n">
        <v>748.7</v>
      </c>
      <c r="G355" s="1" t="n">
        <f aca="false">(D355+D354)*100/E355</f>
        <v>5.71123280352611</v>
      </c>
      <c r="J355" s="1" t="s">
        <v>285</v>
      </c>
    </row>
    <row r="356" customFormat="false" ht="15" hidden="false" customHeight="false" outlineLevel="0" collapsed="false">
      <c r="A356" s="2" t="n">
        <v>45280</v>
      </c>
      <c r="D356" s="1" t="n">
        <v>40</v>
      </c>
      <c r="E356" s="1" t="n">
        <v>663.9</v>
      </c>
      <c r="G356" s="1" t="n">
        <f aca="false">(D356)*100/E356</f>
        <v>6.02500376562735</v>
      </c>
      <c r="J356" s="1" t="s">
        <v>286</v>
      </c>
    </row>
    <row r="357" customFormat="false" ht="15" hidden="false" customHeight="false" outlineLevel="0" collapsed="false">
      <c r="B357" s="1" t="n">
        <f aca="false">SUM(B334:B356)</f>
        <v>332.22</v>
      </c>
      <c r="C357" s="1" t="n">
        <f aca="false">SUM(C334:C356)</f>
        <v>6066</v>
      </c>
      <c r="D357" s="1" t="n">
        <f aca="false">SUM(D334:D356)</f>
        <v>446.4</v>
      </c>
      <c r="E357" s="1" t="n">
        <f aca="false">SUM(E334:E356)</f>
        <v>8058.5</v>
      </c>
      <c r="F357" s="1" t="n">
        <f aca="false">(B357)*100/C357</f>
        <v>5.47675568743818</v>
      </c>
      <c r="G357" s="1" t="n">
        <f aca="false">(D357)*100/E357</f>
        <v>5.53949246137619</v>
      </c>
    </row>
    <row r="359" customFormat="false" ht="15" hidden="false" customHeight="false" outlineLevel="0" collapsed="false">
      <c r="A359" s="2" t="n">
        <v>45299</v>
      </c>
      <c r="B359" s="1" t="n">
        <v>33.15</v>
      </c>
      <c r="C359" s="1" t="n">
        <v>588.7</v>
      </c>
      <c r="F359" s="1" t="n">
        <f aca="false">(B359)*100/C359</f>
        <v>5.63105146933922</v>
      </c>
      <c r="I359" s="1" t="s">
        <v>287</v>
      </c>
    </row>
    <row r="360" customFormat="false" ht="15" hidden="false" customHeight="false" outlineLevel="0" collapsed="false">
      <c r="A360" s="2" t="n">
        <v>45313</v>
      </c>
      <c r="D360" s="1" t="n">
        <v>42.63</v>
      </c>
      <c r="E360" s="1" t="n">
        <v>732.5</v>
      </c>
      <c r="G360" s="1" t="n">
        <f aca="false">(D360)*100/E360</f>
        <v>5.819795221843</v>
      </c>
      <c r="J360" s="1" t="s">
        <v>288</v>
      </c>
    </row>
    <row r="361" customFormat="false" ht="15" hidden="false" customHeight="false" outlineLevel="0" collapsed="false">
      <c r="A361" s="2" t="n">
        <v>45348</v>
      </c>
      <c r="B361" s="1" t="n">
        <v>20</v>
      </c>
      <c r="D361" s="1" t="n">
        <v>60.91</v>
      </c>
      <c r="E361" s="1" t="n">
        <v>1077.6</v>
      </c>
      <c r="G361" s="1" t="n">
        <f aca="false">(D361)*100/E361</f>
        <v>5.65237564959169</v>
      </c>
      <c r="J361" s="1" t="s">
        <v>289</v>
      </c>
    </row>
    <row r="362" customFormat="false" ht="15" hidden="false" customHeight="false" outlineLevel="0" collapsed="false">
      <c r="A362" s="2" t="n">
        <v>45369</v>
      </c>
      <c r="B362" s="1" t="n">
        <v>19.77</v>
      </c>
      <c r="C362" s="1" t="n">
        <v>649.5</v>
      </c>
      <c r="D362" s="1" t="n">
        <v>42.99</v>
      </c>
      <c r="E362" s="1" t="n">
        <v>749.3</v>
      </c>
      <c r="F362" s="1" t="n">
        <f aca="false">(B361+B362)*100/C362</f>
        <v>6.12317167051578</v>
      </c>
      <c r="G362" s="1" t="n">
        <f aca="false">(D362)*100/E362</f>
        <v>5.73735486454024</v>
      </c>
      <c r="I362" s="1" t="s">
        <v>290</v>
      </c>
      <c r="J362" s="1" t="s">
        <v>291</v>
      </c>
    </row>
    <row r="363" customFormat="false" ht="15" hidden="false" customHeight="false" outlineLevel="0" collapsed="false">
      <c r="A363" s="2" t="n">
        <v>45358</v>
      </c>
      <c r="D363" s="1" t="n">
        <v>20</v>
      </c>
    </row>
    <row r="364" customFormat="false" ht="15" hidden="false" customHeight="false" outlineLevel="0" collapsed="false">
      <c r="A364" s="2" t="n">
        <v>45395</v>
      </c>
      <c r="D364" s="1" t="n">
        <v>34.2</v>
      </c>
      <c r="E364" s="1" t="n">
        <v>978.6</v>
      </c>
      <c r="G364" s="1" t="n">
        <f aca="false">(D364+D363)*100/E364</f>
        <v>5.53852442264459</v>
      </c>
      <c r="J364" s="1" t="s">
        <v>292</v>
      </c>
    </row>
    <row r="365" customFormat="false" ht="15" hidden="false" customHeight="false" outlineLevel="0" collapsed="false">
      <c r="A365" s="2" t="n">
        <v>45410</v>
      </c>
      <c r="D365" s="1" t="n">
        <v>26.17</v>
      </c>
      <c r="E365" s="1" t="n">
        <v>505.9</v>
      </c>
      <c r="G365" s="1" t="n">
        <f aca="false">(D365)*100/E365</f>
        <v>5.17295908282269</v>
      </c>
      <c r="J365" s="1" t="s">
        <v>293</v>
      </c>
      <c r="M365" s="1" t="n">
        <v>100587</v>
      </c>
    </row>
    <row r="366" customFormat="false" ht="15" hidden="false" customHeight="false" outlineLevel="0" collapsed="false">
      <c r="A366" s="2" t="n">
        <v>45411</v>
      </c>
      <c r="B366" s="1" t="n">
        <v>17.85</v>
      </c>
      <c r="C366" s="1" t="n">
        <v>321.3</v>
      </c>
      <c r="F366" s="1" t="n">
        <f aca="false">(B366)*100/C366</f>
        <v>5.55555555555556</v>
      </c>
      <c r="I366" s="1" t="s">
        <v>294</v>
      </c>
      <c r="M366" s="1" t="n">
        <v>-99442</v>
      </c>
    </row>
    <row r="367" customFormat="false" ht="15" hidden="false" customHeight="false" outlineLevel="0" collapsed="false">
      <c r="A367" s="2" t="n">
        <v>45422</v>
      </c>
      <c r="D367" s="1" t="n">
        <v>31.16</v>
      </c>
      <c r="E367" s="1" t="n">
        <v>544.7</v>
      </c>
      <c r="G367" s="1" t="n">
        <f aca="false">(D367)*100/E367</f>
        <v>5.7205801358546</v>
      </c>
      <c r="J367" s="1" t="s">
        <v>295</v>
      </c>
      <c r="M367" s="1" t="n">
        <f aca="false">SUM(M365:M366)</f>
        <v>1145</v>
      </c>
    </row>
    <row r="368" customFormat="false" ht="15" hidden="false" customHeight="false" outlineLevel="0" collapsed="false">
      <c r="A368" s="2" t="n">
        <v>45439</v>
      </c>
      <c r="D368" s="1" t="n">
        <v>35.21</v>
      </c>
      <c r="E368" s="1" t="n">
        <v>647.8</v>
      </c>
      <c r="G368" s="1" t="n">
        <f aca="false">(D368)*100/E368</f>
        <v>5.43531954306885</v>
      </c>
      <c r="J368" s="1" t="s">
        <v>296</v>
      </c>
    </row>
    <row r="369" customFormat="false" ht="15" hidden="false" customHeight="false" outlineLevel="0" collapsed="false">
      <c r="A369" s="2" t="n">
        <v>45455</v>
      </c>
      <c r="D369" s="1" t="n">
        <v>30.78</v>
      </c>
      <c r="E369" s="1" t="n">
        <v>604.9</v>
      </c>
      <c r="G369" s="1" t="n">
        <f aca="false">(D369)*100/E369</f>
        <v>5.08844437097041</v>
      </c>
      <c r="J369" s="1" t="s">
        <v>297</v>
      </c>
    </row>
    <row r="370" customFormat="false" ht="15" hidden="false" customHeight="false" outlineLevel="0" collapsed="false">
      <c r="A370" s="2" t="n">
        <v>45460</v>
      </c>
      <c r="B370" s="1" t="n">
        <v>21.84</v>
      </c>
      <c r="C370" s="1" t="n">
        <v>428.9</v>
      </c>
      <c r="F370" s="1" t="n">
        <f aca="false">(B370)*100/C370</f>
        <v>5.09209605968757</v>
      </c>
      <c r="I370" s="1" t="s">
        <v>298</v>
      </c>
    </row>
    <row r="371" customFormat="false" ht="15" hidden="false" customHeight="false" outlineLevel="0" collapsed="false">
      <c r="A371" s="2" t="n">
        <v>45473</v>
      </c>
      <c r="B371" s="1" t="n">
        <v>20</v>
      </c>
      <c r="D371" s="1" t="n">
        <v>10</v>
      </c>
    </row>
    <row r="372" customFormat="false" ht="15" hidden="false" customHeight="false" outlineLevel="0" collapsed="false">
      <c r="A372" s="2" t="n">
        <v>45474</v>
      </c>
      <c r="D372" s="1" t="n">
        <v>21.42</v>
      </c>
      <c r="E372" s="1" t="n">
        <v>624</v>
      </c>
      <c r="G372" s="1" t="n">
        <f aca="false">(D372+D371)*100/E372</f>
        <v>5.03525641025641</v>
      </c>
      <c r="J372" s="1" t="s">
        <v>299</v>
      </c>
    </row>
    <row r="373" customFormat="false" ht="15" hidden="false" customHeight="false" outlineLevel="0" collapsed="false">
      <c r="A373" s="2" t="n">
        <v>45495</v>
      </c>
      <c r="B373" s="1" t="n">
        <v>10</v>
      </c>
      <c r="D373" s="1" t="n">
        <v>28.11</v>
      </c>
      <c r="E373" s="1" t="n">
        <v>493.3</v>
      </c>
      <c r="G373" s="1" t="n">
        <f aca="false">(D373)*100/E373</f>
        <v>5.69835799716197</v>
      </c>
      <c r="J373" s="1" t="s">
        <v>300</v>
      </c>
      <c r="L373" s="1" t="n">
        <v>50650</v>
      </c>
      <c r="N373" s="1" t="n">
        <v>99442</v>
      </c>
    </row>
    <row r="374" customFormat="false" ht="15" hidden="false" customHeight="false" outlineLevel="0" collapsed="false">
      <c r="A374" s="2" t="n">
        <v>45513</v>
      </c>
      <c r="B374" s="1" t="n">
        <v>36.12</v>
      </c>
      <c r="C374" s="1" t="n">
        <f aca="false">1568.4-428.9</f>
        <v>1139.5</v>
      </c>
      <c r="F374" s="1" t="n">
        <f aca="false">(B371+B373+B374)*100/C374</f>
        <v>5.80254497586661</v>
      </c>
      <c r="I374" s="1" t="s">
        <v>301</v>
      </c>
      <c r="L374" s="1" t="n">
        <v>-49510</v>
      </c>
      <c r="N374" s="1" t="n">
        <v>-98768</v>
      </c>
    </row>
    <row r="375" customFormat="false" ht="15" hidden="false" customHeight="false" outlineLevel="0" collapsed="false">
      <c r="A375" s="2" t="n">
        <v>45539</v>
      </c>
      <c r="D375" s="1" t="n">
        <v>38.52</v>
      </c>
      <c r="E375" s="1" t="n">
        <v>674</v>
      </c>
      <c r="G375" s="1" t="n">
        <f aca="false">(D375)*100/E375</f>
        <v>5.71513353115727</v>
      </c>
      <c r="J375" s="1" t="s">
        <v>302</v>
      </c>
      <c r="L375" s="1" t="n">
        <f aca="false">SUM(L373:L374)</f>
        <v>1140</v>
      </c>
      <c r="N375" s="1" t="n">
        <f aca="false">SUM(N373:N374)</f>
        <v>674</v>
      </c>
    </row>
    <row r="376" customFormat="false" ht="15" hidden="false" customHeight="false" outlineLevel="0" collapsed="false">
      <c r="A376" s="2" t="n">
        <v>45562</v>
      </c>
      <c r="B376" s="1" t="n">
        <v>33.3</v>
      </c>
      <c r="C376" s="1" t="n">
        <v>542.3</v>
      </c>
      <c r="D376" s="1" t="n">
        <v>20</v>
      </c>
      <c r="F376" s="1" t="n">
        <f aca="false">(B376)*100/C376</f>
        <v>6.14051263138484</v>
      </c>
      <c r="I376" s="1" t="s">
        <v>303</v>
      </c>
      <c r="M376" s="1" t="n">
        <v>101343</v>
      </c>
    </row>
    <row r="377" customFormat="false" ht="15" hidden="false" customHeight="false" outlineLevel="0" collapsed="false">
      <c r="A377" s="2" t="n">
        <v>45572</v>
      </c>
      <c r="D377" s="1" t="n">
        <v>40.22</v>
      </c>
      <c r="E377" s="1" t="n">
        <v>1145</v>
      </c>
      <c r="G377" s="1" t="n">
        <f aca="false">(D377+D376)*100/E377</f>
        <v>5.25938864628821</v>
      </c>
      <c r="J377" s="1" t="s">
        <v>304</v>
      </c>
      <c r="M377" s="1" t="n">
        <v>-100587</v>
      </c>
    </row>
    <row r="378" customFormat="false" ht="15" hidden="false" customHeight="false" outlineLevel="0" collapsed="false">
      <c r="A378" s="2" t="n">
        <v>45600</v>
      </c>
      <c r="D378" s="1" t="n">
        <v>41.52</v>
      </c>
      <c r="E378" s="1" t="n">
        <v>755.8</v>
      </c>
      <c r="G378" s="1" t="n">
        <f aca="false">(D378)*100/E378</f>
        <v>5.49351680338714</v>
      </c>
      <c r="J378" s="1" t="s">
        <v>305</v>
      </c>
      <c r="M378" s="1" t="n">
        <f aca="false">SUM(M376:M377)</f>
        <v>756</v>
      </c>
    </row>
    <row r="379" customFormat="false" ht="15" hidden="false" customHeight="false" outlineLevel="0" collapsed="false">
      <c r="A379" s="2" t="n">
        <v>45614</v>
      </c>
      <c r="B379" s="1" t="n">
        <v>25</v>
      </c>
      <c r="D379" s="1" t="n">
        <v>30.54</v>
      </c>
      <c r="E379" s="1" t="n">
        <v>524.2</v>
      </c>
      <c r="G379" s="1" t="n">
        <f aca="false">(D379)*100/E379</f>
        <v>5.82602060282335</v>
      </c>
      <c r="J379" s="1" t="s">
        <v>306</v>
      </c>
    </row>
    <row r="380" customFormat="false" ht="15" hidden="false" customHeight="false" outlineLevel="0" collapsed="false">
      <c r="A380" s="2" t="n">
        <v>45636</v>
      </c>
      <c r="D380" s="1" t="n">
        <v>30</v>
      </c>
    </row>
    <row r="381" customFormat="false" ht="15" hidden="false" customHeight="false" outlineLevel="0" collapsed="false">
      <c r="A381" s="2" t="n">
        <v>45642</v>
      </c>
      <c r="B381" s="1" t="n">
        <v>10</v>
      </c>
      <c r="C381" s="1" t="n">
        <v>600</v>
      </c>
      <c r="D381" s="1" t="n">
        <v>37.78</v>
      </c>
      <c r="E381" s="1" t="n">
        <v>1116</v>
      </c>
      <c r="G381" s="1" t="n">
        <f aca="false">(D381+D380)*100/E381</f>
        <v>6.07347670250896</v>
      </c>
      <c r="J381" s="1" t="s">
        <v>307</v>
      </c>
    </row>
    <row r="382" customFormat="false" ht="15" hidden="false" customHeight="false" outlineLevel="0" collapsed="false">
      <c r="B382" s="1" t="n">
        <f aca="false">SUM(B359:B381)</f>
        <v>247.03</v>
      </c>
      <c r="C382" s="1" t="n">
        <f aca="false">SUM(C359:C381)</f>
        <v>4270.2</v>
      </c>
      <c r="D382" s="1" t="n">
        <f aca="false">SUM(D359:D381)</f>
        <v>622.16</v>
      </c>
      <c r="E382" s="1" t="n">
        <f aca="false">SUM(E359:E381)</f>
        <v>11173.6</v>
      </c>
      <c r="F382" s="1" t="n">
        <f aca="false">(B382)*100/C382</f>
        <v>5.78497494262564</v>
      </c>
      <c r="G382" s="1" t="n">
        <f aca="false">(D382)*100/E382</f>
        <v>5.568124865755</v>
      </c>
    </row>
    <row r="384" customFormat="false" ht="15" hidden="false" customHeight="false" outlineLevel="0" collapsed="false">
      <c r="A384" s="2" t="n">
        <v>45665</v>
      </c>
      <c r="D384" s="1" t="n">
        <v>30</v>
      </c>
    </row>
    <row r="385" customFormat="false" ht="15" hidden="false" customHeight="false" outlineLevel="0" collapsed="false">
      <c r="A385" s="2" t="n">
        <v>45677</v>
      </c>
      <c r="D385" s="1" t="n">
        <v>36.64</v>
      </c>
      <c r="E385" s="1" t="n">
        <f aca="false">2231-1116</f>
        <v>1115</v>
      </c>
      <c r="G385" s="1" t="n">
        <f aca="false">(D385+D384)*100/E385</f>
        <v>5.97668161434978</v>
      </c>
    </row>
    <row r="386" customFormat="false" ht="15" hidden="false" customHeight="false" outlineLevel="0" collapsed="false">
      <c r="A386" s="2" t="n">
        <v>45683</v>
      </c>
      <c r="B386" s="1" t="n">
        <v>32.49</v>
      </c>
      <c r="C386" s="1" t="n">
        <v>1234.6</v>
      </c>
      <c r="F386" s="1" t="n">
        <f aca="false">(B379+B381+B386)*100/C386</f>
        <v>5.46654786975539</v>
      </c>
      <c r="I386" s="1" t="s">
        <v>308</v>
      </c>
      <c r="L386" s="1" t="n">
        <v>104886</v>
      </c>
    </row>
    <row r="387" customFormat="false" ht="15" hidden="false" customHeight="false" outlineLevel="0" collapsed="false">
      <c r="A387" s="2" t="n">
        <v>45699</v>
      </c>
      <c r="D387" s="1" t="n">
        <v>20</v>
      </c>
      <c r="L387" s="1" t="n">
        <v>-102983</v>
      </c>
    </row>
    <row r="388" customFormat="false" ht="15" hidden="false" customHeight="false" outlineLevel="0" collapsed="false">
      <c r="A388" s="2" t="n">
        <v>45702</v>
      </c>
      <c r="B388" s="1" t="n">
        <v>5</v>
      </c>
      <c r="D388" s="1" t="n">
        <v>25.51</v>
      </c>
      <c r="E388" s="1" t="n">
        <v>787.4</v>
      </c>
      <c r="G388" s="1" t="n">
        <f aca="false">(D388+D387)*100/E388</f>
        <v>5.77978155956312</v>
      </c>
      <c r="J388" s="1" t="s">
        <v>309</v>
      </c>
      <c r="L388" s="1" t="n">
        <f aca="false">SUM(L386:L387)</f>
        <v>1903</v>
      </c>
    </row>
    <row r="389" customFormat="false" ht="15" hidden="false" customHeight="false" outlineLevel="0" collapsed="false">
      <c r="A389" s="2" t="n">
        <v>45721</v>
      </c>
      <c r="D389" s="1" t="n">
        <v>32.39</v>
      </c>
      <c r="E389" s="1" t="n">
        <v>533.6</v>
      </c>
      <c r="G389" s="1" t="n">
        <f aca="false">(D389)*100/E389</f>
        <v>6.07008995502249</v>
      </c>
      <c r="J389" s="1" t="s">
        <v>310</v>
      </c>
    </row>
    <row r="390" customFormat="false" ht="15" hidden="false" customHeight="false" outlineLevel="0" collapsed="false">
      <c r="A390" s="2" t="n">
        <v>45744</v>
      </c>
      <c r="B390" s="1" t="n">
        <v>10</v>
      </c>
      <c r="D390" s="1" t="n">
        <v>10</v>
      </c>
    </row>
    <row r="391" customFormat="false" ht="15" hidden="false" customHeight="false" outlineLevel="0" collapsed="false">
      <c r="A391" s="2" t="n">
        <v>45746</v>
      </c>
      <c r="D391" s="1" t="n">
        <v>38.68</v>
      </c>
      <c r="E391" s="1" t="n">
        <v>912.4</v>
      </c>
      <c r="G391" s="1" t="n">
        <f aca="false">(D391+D390)*100/E391</f>
        <v>5.33537921964051</v>
      </c>
      <c r="J391" s="1" t="s">
        <v>311</v>
      </c>
    </row>
    <row r="392" customFormat="false" ht="15" hidden="false" customHeight="false" outlineLevel="0" collapsed="false">
      <c r="A392" s="2" t="n">
        <v>45773</v>
      </c>
      <c r="B392" s="1" t="n">
        <v>18.83</v>
      </c>
      <c r="C392" s="1" t="n">
        <v>640.8</v>
      </c>
      <c r="D392" s="1" t="n">
        <v>64.4</v>
      </c>
      <c r="E392" s="1" t="n">
        <v>1118.5</v>
      </c>
      <c r="F392" s="1" t="n">
        <f aca="false">(B388+B390+B392)*100/C392</f>
        <v>5.27933832709114</v>
      </c>
      <c r="G392" s="1" t="n">
        <f aca="false">(D392)*100/E392</f>
        <v>5.75771122038444</v>
      </c>
      <c r="I392" s="1" t="s">
        <v>312</v>
      </c>
      <c r="J392" s="1" t="s">
        <v>313</v>
      </c>
      <c r="L392" s="1" t="n">
        <v>108217</v>
      </c>
    </row>
    <row r="393" customFormat="false" ht="15" hidden="false" customHeight="false" outlineLevel="0" collapsed="false">
      <c r="A393" s="2" t="n">
        <v>45429</v>
      </c>
      <c r="B393" s="1" t="n">
        <v>10</v>
      </c>
      <c r="L393" s="1" t="n">
        <v>-107450</v>
      </c>
    </row>
    <row r="394" customFormat="false" ht="15" hidden="false" customHeight="false" outlineLevel="0" collapsed="false">
      <c r="A394" s="2" t="n">
        <v>45796</v>
      </c>
      <c r="D394" s="1" t="n">
        <v>37.75</v>
      </c>
      <c r="E394" s="1" t="n">
        <v>766.8</v>
      </c>
      <c r="G394" s="1" t="n">
        <f aca="false">(D394)*100/E394</f>
        <v>4.92305685967658</v>
      </c>
      <c r="J394" s="1" t="s">
        <v>314</v>
      </c>
      <c r="L394" s="1" t="n">
        <f aca="false">SUM(L392:L393)</f>
        <v>767</v>
      </c>
    </row>
    <row r="395" customFormat="false" ht="15" hidden="false" customHeight="false" outlineLevel="0" collapsed="false">
      <c r="A395" s="2" t="n">
        <v>45818</v>
      </c>
      <c r="D395" s="1" t="n">
        <v>40.26</v>
      </c>
      <c r="E395" s="1" t="n">
        <v>706</v>
      </c>
      <c r="G395" s="1" t="n">
        <f aca="false">(D395)*100/E395</f>
        <v>5.70254957507082</v>
      </c>
      <c r="J395" s="1" t="s">
        <v>315</v>
      </c>
    </row>
    <row r="396" customFormat="false" ht="15" hidden="false" customHeight="false" outlineLevel="0" collapsed="false">
      <c r="A396" s="2" t="n">
        <v>45820</v>
      </c>
      <c r="B396" s="1" t="n">
        <v>16.36</v>
      </c>
      <c r="C396" s="1" t="n">
        <v>482.2</v>
      </c>
      <c r="F396" s="1" t="n">
        <f aca="false">(B393+B396)*100/C396</f>
        <v>5.46661136457901</v>
      </c>
      <c r="I396" s="1" t="s">
        <v>316</v>
      </c>
    </row>
    <row r="397" customFormat="false" ht="15" hidden="false" customHeight="false" outlineLevel="0" collapsed="false">
      <c r="A397" s="2" t="n">
        <v>45845</v>
      </c>
      <c r="B397" s="1" t="n">
        <v>29.55</v>
      </c>
      <c r="C397" s="1" t="n">
        <v>504.8</v>
      </c>
      <c r="D397" s="1" t="n">
        <v>20</v>
      </c>
      <c r="F397" s="1" t="n">
        <f aca="false">(B394+B397)*100/C397</f>
        <v>5.85380348652932</v>
      </c>
      <c r="I397" s="1" t="s">
        <v>317</v>
      </c>
    </row>
    <row r="398" customFormat="false" ht="15" hidden="false" customHeight="false" outlineLevel="0" collapsed="false">
      <c r="A398" s="2" t="n">
        <v>45859</v>
      </c>
      <c r="D398" s="1" t="n">
        <v>33.35</v>
      </c>
      <c r="E398" s="1" t="n">
        <v>1064.5</v>
      </c>
      <c r="G398" s="1" t="n">
        <f aca="false">(D398+D397)*100/E398</f>
        <v>5.01174260216064</v>
      </c>
      <c r="J398" s="1" t="s">
        <v>318</v>
      </c>
    </row>
    <row r="399" customFormat="false" ht="15" hidden="false" customHeight="false" outlineLevel="0" collapsed="false">
      <c r="A399" s="2" t="n">
        <v>45891</v>
      </c>
      <c r="B399" s="1" t="n">
        <v>15</v>
      </c>
      <c r="D399" s="1" t="n">
        <v>33.3</v>
      </c>
      <c r="E399" s="1" t="n">
        <v>576.1</v>
      </c>
      <c r="G399" s="1" t="n">
        <f aca="false">(D399)*100/E399</f>
        <v>5.78024648498525</v>
      </c>
      <c r="J399" s="1" t="s">
        <v>319</v>
      </c>
    </row>
    <row r="400" customFormat="false" ht="15" hidden="false" customHeight="false" outlineLevel="0" collapsed="false">
      <c r="A400" s="2" t="n">
        <v>45908</v>
      </c>
      <c r="B400" s="1" t="n">
        <v>15</v>
      </c>
      <c r="D400" s="1" t="n">
        <v>21.18</v>
      </c>
      <c r="E400" s="1" t="n">
        <v>349</v>
      </c>
      <c r="G400" s="1" t="n">
        <f aca="false">(D400)*100/E400</f>
        <v>6.06876790830946</v>
      </c>
      <c r="J400" s="1" t="s">
        <v>320</v>
      </c>
    </row>
    <row r="401" customFormat="false" ht="15" hidden="false" customHeight="false" outlineLevel="0" collapsed="false">
      <c r="A401" s="2" t="n">
        <v>45929</v>
      </c>
      <c r="D401" s="1" t="n">
        <v>34.46</v>
      </c>
      <c r="E401" s="1" t="n">
        <v>667.5</v>
      </c>
      <c r="G401" s="1" t="n">
        <f aca="false">(D401)*100/E401</f>
        <v>5.1625468164794</v>
      </c>
      <c r="J401" s="1" t="s">
        <v>321</v>
      </c>
    </row>
    <row r="402" customFormat="false" ht="15" hidden="false" customHeight="false" outlineLevel="0" collapsed="false">
      <c r="A402" s="2" t="n">
        <v>45950</v>
      </c>
      <c r="B402" s="1" t="n">
        <v>21.72</v>
      </c>
      <c r="C402" s="1" t="n">
        <v>917.8</v>
      </c>
      <c r="D402" s="1" t="n">
        <v>20</v>
      </c>
      <c r="F402" s="1" t="n">
        <f aca="false">(B399+B400+B402)*100/C402</f>
        <v>5.63521464371323</v>
      </c>
      <c r="I402" s="1" t="s">
        <v>322</v>
      </c>
    </row>
    <row r="403" customFormat="false" ht="15" hidden="false" customHeight="false" outlineLevel="0" collapsed="false">
      <c r="A403" s="2" t="n">
        <v>45962</v>
      </c>
      <c r="D403" s="1" t="n">
        <v>10</v>
      </c>
    </row>
    <row r="404" customFormat="false" ht="15" hidden="false" customHeight="false" outlineLevel="0" collapsed="false">
      <c r="A404" s="3" t="n">
        <v>45978</v>
      </c>
      <c r="D404" s="1" t="n">
        <v>38.74</v>
      </c>
      <c r="E404" s="1" t="n">
        <v>1515.1</v>
      </c>
      <c r="G404" s="1" t="n">
        <f aca="false">(D404+D403+D402)*100/E404</f>
        <v>4.53699425780477</v>
      </c>
      <c r="J404" s="1" t="s">
        <v>323</v>
      </c>
    </row>
    <row r="405" customFormat="false" ht="15" hidden="false" customHeight="false" outlineLevel="0" collapsed="false">
      <c r="A405" s="3" t="n">
        <v>46000</v>
      </c>
      <c r="B405" s="1" t="n">
        <v>5</v>
      </c>
      <c r="D405" s="1" t="n">
        <v>36.29</v>
      </c>
      <c r="E405" s="1" t="n">
        <v>600.1</v>
      </c>
      <c r="G405" s="1" t="n">
        <f aca="false">(D405)*100/E405</f>
        <v>6.04732544575904</v>
      </c>
      <c r="J405" s="1" t="s">
        <v>324</v>
      </c>
    </row>
    <row r="406" customFormat="false" ht="15" hidden="false" customHeight="false" outlineLevel="0" collapsed="false">
      <c r="A406" s="3" t="n">
        <v>46004</v>
      </c>
      <c r="B406" s="1" t="n">
        <v>24.26</v>
      </c>
      <c r="C406" s="1" t="n">
        <v>526.3</v>
      </c>
      <c r="D406" s="1" t="n">
        <v>5</v>
      </c>
      <c r="F406" s="1" t="n">
        <f aca="false">(B405+B406)*100/C406</f>
        <v>5.55956678700361</v>
      </c>
      <c r="I406" s="1" t="s">
        <v>325</v>
      </c>
    </row>
    <row r="407" customFormat="false" ht="15" hidden="false" customHeight="false" outlineLevel="0" collapsed="false">
      <c r="A407" s="3" t="n">
        <v>46020</v>
      </c>
      <c r="B407" s="4"/>
      <c r="C407" s="4"/>
      <c r="D407" s="1" t="n">
        <v>37.56</v>
      </c>
      <c r="E407" s="1" t="n">
        <v>695</v>
      </c>
      <c r="G407" s="1" t="n">
        <f aca="false">(D407+D406)*100/E407</f>
        <v>6.12374100719424</v>
      </c>
      <c r="J407" s="1" t="s">
        <v>326</v>
      </c>
    </row>
    <row r="408" customFormat="false" ht="15" hidden="false" customHeight="false" outlineLevel="0" collapsed="false">
      <c r="B408" s="1" t="n">
        <f aca="false">SUM(B384:B407)</f>
        <v>203.21</v>
      </c>
      <c r="C408" s="1" t="n">
        <f aca="false">SUM(C384:C407)</f>
        <v>4306.5</v>
      </c>
      <c r="D408" s="1" t="n">
        <f aca="false">SUM(D384:D407)</f>
        <v>625.51</v>
      </c>
      <c r="E408" s="1" t="n">
        <f aca="false">SUM(E384:E407)</f>
        <v>11407</v>
      </c>
      <c r="F408" s="1" t="n">
        <f aca="false">(B408)*100/C408</f>
        <v>4.71868106350865</v>
      </c>
      <c r="G408" s="1" t="n">
        <f aca="false">(D408)*100/E408</f>
        <v>5.48356272464276</v>
      </c>
    </row>
    <row r="409" customFormat="false" ht="15" hidden="false" customHeight="false" outlineLevel="0" collapsed="false">
      <c r="A409" s="3" t="n">
        <v>46037</v>
      </c>
      <c r="D409" s="1" t="n">
        <v>20</v>
      </c>
    </row>
    <row r="410" customFormat="false" ht="15" hidden="false" customHeight="false" outlineLevel="0" collapsed="false">
      <c r="A410" s="3" t="n">
        <v>46048</v>
      </c>
      <c r="D410" s="1" t="n">
        <v>38.89</v>
      </c>
      <c r="E410" s="1" t="n">
        <v>846.3</v>
      </c>
      <c r="G410" s="1" t="n">
        <f aca="false">(D410+D409)*100/E410</f>
        <v>6.95852534562212</v>
      </c>
      <c r="J410" s="1" t="s">
        <v>327</v>
      </c>
    </row>
    <row r="411" customFormat="false" ht="15" hidden="false" customHeight="false" outlineLevel="0" collapsed="false">
      <c r="A411" s="3" t="n">
        <v>46069</v>
      </c>
      <c r="B411" s="1" t="n">
        <v>10</v>
      </c>
      <c r="D411" s="1" t="n">
        <v>39.35</v>
      </c>
      <c r="E411" s="1" t="n">
        <v>643.6</v>
      </c>
      <c r="G411" s="1" t="n">
        <f aca="false">(D411)*100/E411</f>
        <v>6.11404599129894</v>
      </c>
      <c r="J411" s="1" t="s">
        <v>328</v>
      </c>
    </row>
    <row r="412" customFormat="false" ht="15" hidden="false" customHeight="false" outlineLevel="0" collapsed="false">
      <c r="A412" s="3" t="n">
        <v>46083</v>
      </c>
      <c r="B412" s="1" t="n">
        <v>25.39</v>
      </c>
      <c r="C412" s="1" t="n">
        <v>597.6</v>
      </c>
      <c r="F412" s="1" t="n">
        <f aca="false">(B411+B412)*100/C412</f>
        <v>5.92202141900937</v>
      </c>
      <c r="I412" s="1" t="s">
        <v>329</v>
      </c>
    </row>
    <row r="413" customFormat="false" ht="15" hidden="false" customHeight="false" outlineLevel="0" collapsed="false">
      <c r="A413" s="3" t="n">
        <v>46097</v>
      </c>
      <c r="D413" s="1" t="n">
        <v>39.47</v>
      </c>
      <c r="E413" s="1" t="n">
        <v>620</v>
      </c>
      <c r="G413" s="1" t="n">
        <f aca="false">(D413)*100/E413</f>
        <v>6.36612903225807</v>
      </c>
      <c r="J413" s="1" t="s">
        <v>330</v>
      </c>
    </row>
    <row r="414" customFormat="false" ht="15" hidden="false" customHeight="false" outlineLevel="0" collapsed="false">
      <c r="A414" s="3" t="n">
        <v>46110</v>
      </c>
      <c r="D414" s="1" t="n">
        <v>30.2</v>
      </c>
      <c r="E414" s="1" t="n">
        <v>543.3</v>
      </c>
      <c r="G414" s="1" t="n">
        <f aca="false">(D414)*100/E414</f>
        <v>5.55862322841892</v>
      </c>
      <c r="J414" s="1" t="s">
        <v>331</v>
      </c>
    </row>
    <row r="415" customFormat="false" ht="15" hidden="false" customHeight="false" outlineLevel="0" collapsed="false">
      <c r="A415" s="3" t="n">
        <v>46122</v>
      </c>
      <c r="B415" s="1" t="n">
        <v>24.61</v>
      </c>
      <c r="C415" s="1" t="n">
        <v>427.1</v>
      </c>
      <c r="D415" s="1" t="n">
        <v>10</v>
      </c>
      <c r="F415" s="1" t="n">
        <f aca="false">(B414+B415)*100/C415</f>
        <v>5.76211660032779</v>
      </c>
      <c r="I415" s="1" t="s">
        <v>332</v>
      </c>
    </row>
    <row r="416" customFormat="false" ht="15" hidden="false" customHeight="false" outlineLevel="0" collapsed="false">
      <c r="A416" s="3" t="n">
        <v>46128</v>
      </c>
      <c r="D416" s="1" t="n">
        <v>16.97</v>
      </c>
      <c r="E416" s="1" t="n">
        <v>471.2</v>
      </c>
      <c r="G416" s="1" t="n">
        <f aca="false">(D416+D415)*100/E416</f>
        <v>5.72368421052632</v>
      </c>
      <c r="J416" s="1" t="s">
        <v>333</v>
      </c>
    </row>
    <row r="417" customFormat="false" ht="15" hidden="false" customHeight="false" outlineLevel="0" collapsed="false">
      <c r="A417" s="3" t="n">
        <v>46148</v>
      </c>
      <c r="D417" s="1" t="n">
        <v>37.32</v>
      </c>
      <c r="E417" s="1" t="n">
        <v>697.3</v>
      </c>
      <c r="G417" s="1" t="n">
        <f aca="false">(D417)*100/E417</f>
        <v>5.35207227878962</v>
      </c>
      <c r="J417" s="1" t="s">
        <v>334</v>
      </c>
    </row>
    <row r="418" customFormat="false" ht="15" hidden="false" customHeight="false" outlineLevel="0" collapsed="false">
      <c r="A418" s="3" t="n">
        <v>46151</v>
      </c>
      <c r="B418" s="1" t="n">
        <v>18.11</v>
      </c>
      <c r="C418" s="1" t="n">
        <v>367.2</v>
      </c>
      <c r="F418" s="1" t="n">
        <f aca="false">(B417+B418)*100/C418</f>
        <v>4.93191721132898</v>
      </c>
      <c r="I418" s="1" t="s">
        <v>335</v>
      </c>
    </row>
    <row r="419" customFormat="false" ht="15" hidden="false" customHeight="false" outlineLevel="0" collapsed="false">
      <c r="A419" s="3" t="n">
        <v>46159</v>
      </c>
      <c r="D419" s="1" t="n">
        <v>29.42</v>
      </c>
      <c r="E419" s="1" t="n">
        <v>561.9</v>
      </c>
      <c r="G419" s="1" t="n">
        <f aca="false">(D419)*100/E419</f>
        <v>5.23580708311087</v>
      </c>
      <c r="J419" s="1" t="s">
        <v>336</v>
      </c>
    </row>
    <row r="420" customFormat="false" ht="15" hidden="false" customHeight="false" outlineLevel="0" collapsed="false">
      <c r="A420" s="3" t="n">
        <v>46174</v>
      </c>
      <c r="B420" s="1" t="n">
        <v>15</v>
      </c>
      <c r="D420" s="1" t="n">
        <v>25.97</v>
      </c>
      <c r="E420" s="1" t="n">
        <v>492</v>
      </c>
      <c r="G420" s="1" t="n">
        <f aca="false">(D420)*100/E420</f>
        <v>5.27845528455285</v>
      </c>
      <c r="J420" s="1" t="s">
        <v>337</v>
      </c>
    </row>
    <row r="421" customFormat="false" ht="15" hidden="false" customHeight="false" outlineLevel="0" collapsed="false">
      <c r="A421" s="3" t="n">
        <v>46202</v>
      </c>
      <c r="B421" s="1" t="n">
        <v>40.63</v>
      </c>
      <c r="C421" s="1" t="n">
        <v>896.5</v>
      </c>
      <c r="D421" s="1" t="n">
        <v>20</v>
      </c>
      <c r="F421" s="1" t="n">
        <f aca="false">(B420+B421)*100/C421</f>
        <v>6.20524261015059</v>
      </c>
      <c r="I421" s="1" t="s">
        <v>338</v>
      </c>
    </row>
    <row r="422" customFormat="false" ht="15" hidden="false" customHeight="false" outlineLevel="0" collapsed="false">
      <c r="A422" s="3" t="n">
        <v>46236</v>
      </c>
      <c r="D422" s="1" t="n">
        <v>28.86</v>
      </c>
      <c r="E422" s="1" t="n">
        <v>1052.8</v>
      </c>
      <c r="G422" s="1" t="n">
        <f aca="false">(D422+D421)*100/E422</f>
        <v>4.64095744680851</v>
      </c>
      <c r="J422" s="1" t="s">
        <v>339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0.59765625" defaultRowHeight="15" zeroHeight="false" outlineLevelRow="0" outlineLevelCol="0"/>
  <sheetData/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2010-11-14T15:39:10Z</dcterms:created>
  <dc:creator>Wilhelm</dc:creator>
  <dc:description/>
  <dc:language>de-AT</dc:language>
  <cp:lastModifiedBy/>
  <dcterms:modified xsi:type="dcterms:W3CDTF">2026-08-02T19:59:13Z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