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tables/table9.xml" ContentType="application/vnd.openxmlformats-officedocument.spreadsheetml.table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shop"/>
  <workbookPr updateLinks="never"/>
  <bookViews>
    <workbookView activeTab="0" xWindow="240" yWindow="60" windowWidth="0" windowHeight="0" tabRatio="741"/>
  </bookViews>
  <sheets>
    <sheet name="Kassenbuch" sheetId="1" r:id="rId4"/>
    <sheet name="Barkasse" sheetId="2" r:id="rId5"/>
    <sheet name="Girokonto" sheetId="3" r:id="rId6"/>
    <sheet name="Sparbuch" sheetId="4" r:id="rId7"/>
    <sheet name="Beiträge" sheetId="5" r:id="rId8"/>
    <sheet name="Flugplatz" sheetId="6" r:id="rId9"/>
    <sheet name="Flugplatz Fest" sheetId="7" r:id="rId10"/>
    <sheet name="Versicherung" sheetId="8" r:id="rId11"/>
    <sheet name="Sonstiges" sheetId="9" r:id="rId12"/>
    <sheet name="Schlussrechnung" sheetId="10" r:id="rId13"/>
    <sheet name="Deckblatt" sheetId="11" r:id="rId14"/>
  </sheets>
  <definedNames>
    <definedName name="_xlnm.Print_Titles" localSheetId="0">Kassenbuch!$1:$6</definedName>
    <definedName name="_xlnm.Print_Area" localSheetId="0">Kassenbuch!$A:$F</definedName>
    <definedName name="_xlnm.Print_Titles" localSheetId="1">Barkasse!$1:$6</definedName>
    <definedName name="_xlnm.Print_Area" localSheetId="1">Barkasse!$A:$F</definedName>
    <definedName name="_xlnm.Print_Area" localSheetId="2">Girokonto!$A:$F</definedName>
    <definedName name="_xlnm.Print_Titles" localSheetId="3">Sparbuch!$1:$6</definedName>
    <definedName name="_xlnm.Print_Area" localSheetId="3">Sparbuch!$A:$F</definedName>
    <definedName name="_xlnm.Print_Titles" localSheetId="4">Beiträge!$1:$6</definedName>
    <definedName name="_xlnm.Print_Area" localSheetId="4">Beiträge!$A:$F</definedName>
    <definedName name="_xlnm.Print_Titles" localSheetId="5">Flugplatz!$1:$6</definedName>
    <definedName name="_xlnm.Print_Area" localSheetId="5">Flugplatz!$A:$F</definedName>
    <definedName name="_xlnm.Print_Titles" localSheetId="6">'Flugplatz Fest'!$1:$6</definedName>
    <definedName name="_xlnm.Print_Area" localSheetId="6">'Flugplatz Fest'!$A:$F</definedName>
    <definedName name="_xlnm.Print_Titles" localSheetId="7">Versicherung!$1:$6</definedName>
    <definedName name="_xlnm.Print_Area" localSheetId="7">Versicherung!$A:$F</definedName>
    <definedName name="_xlnm.Print_Area" localSheetId="9">Schlussrechnung!$A:$F</definedName>
  </definedNames>
  <calcPr/>
  <extLst>
    <ext uri="smNativeData">
      <pm:revision xmlns:pm="smNativeData" day="1749392821" val="1224" rev="124" rev64="64" revOS="4" revMin="124" revMax="0"/>
      <pm:docPrefs xmlns:pm="smNativeData" id="1749392821" fixedDigits="0" showNotice="1" showProtection="1" showFrameBounds="1" autoChart="1" recalcOnPrint="1" recalcOnCopy="1" tab="567" useDefinedPrintRange="1" printArea="markedSheets"/>
      <pm:compatibility xmlns:pm="smNativeData" id="1749392821"/>
      <pm:defCurrency xmlns:pm="smNativeData" id="1749392821"/>
    </ext>
  </extLst>
</workbook>
</file>

<file path=xl/sharedStrings.xml><?xml version="1.0" encoding="utf-8"?>
<sst xmlns="http://schemas.openxmlformats.org/spreadsheetml/2006/main" count="162" uniqueCount="70">
  <si>
    <t>Rückrechnung</t>
  </si>
  <si>
    <t>Barkasse</t>
  </si>
  <si>
    <t>Girokonto</t>
  </si>
  <si>
    <t>Kassenbuch</t>
  </si>
  <si>
    <t>Sparbuch</t>
  </si>
  <si>
    <t>Kassenstand</t>
  </si>
  <si>
    <t>Datum</t>
  </si>
  <si>
    <t>Buch-Nr.</t>
  </si>
  <si>
    <t>Bemerkung</t>
  </si>
  <si>
    <t>Zuordnung</t>
  </si>
  <si>
    <t>Betrag</t>
  </si>
  <si>
    <t>Konto</t>
  </si>
  <si>
    <t>Übertrag Eröffnungsbilanz</t>
  </si>
  <si>
    <t>Scripts zu finden unter:</t>
  </si>
  <si>
    <t>C:\Users\mshop\Documents\SoftMaker\Scripts</t>
  </si>
  <si>
    <t>Kassenbuch 2025-26</t>
  </si>
  <si>
    <t>Script Schnellstart:</t>
  </si>
  <si>
    <t>Strg + F9</t>
  </si>
  <si>
    <t xml:space="preserve">oder Button </t>
  </si>
  <si>
    <t>Register "Eigene Scripts" / BasicMaker - Kassenbuch 2025-26</t>
  </si>
  <si>
    <t>Kassenbuch Korrektur</t>
  </si>
  <si>
    <t>Strg + F10</t>
  </si>
  <si>
    <t>Register "Eigene Scripts" / BasicMaker - Kassenbuch Korrektur</t>
  </si>
  <si>
    <t>Barbestand</t>
  </si>
  <si>
    <t>Scheine versiegelt</t>
  </si>
  <si>
    <t>Münzrollen</t>
  </si>
  <si>
    <t>Kasse</t>
  </si>
  <si>
    <t>&gt;50 €</t>
  </si>
  <si>
    <t>Summe:</t>
  </si>
  <si>
    <t>Bereingung Ausgaben/Einnahmen (Umbuchungen wie  z. B. Bareinzahlungen auf Girokonto werden in der GuV-Rechnung nicht berückichtigt)</t>
  </si>
  <si>
    <t>Einnahmen</t>
  </si>
  <si>
    <t>Ausgaben</t>
  </si>
  <si>
    <t>Einnahmen o. Übertrag</t>
  </si>
  <si>
    <t>Ausgaben o. Übertrag</t>
  </si>
  <si>
    <t>Übertrag Einnahmen</t>
  </si>
  <si>
    <t>Übertrag Ausgaben</t>
  </si>
  <si>
    <t>Einnahmen  o. Übertrag</t>
  </si>
  <si>
    <t>Ausgaben  o. Übertrag</t>
  </si>
  <si>
    <t>ÜbertragEinnahmen</t>
  </si>
  <si>
    <t>ÜbertragAusgaben</t>
  </si>
  <si>
    <t>Bereingung Ausgaben/Einnahmen</t>
  </si>
  <si>
    <t>Einnahmen Übertrag</t>
  </si>
  <si>
    <t>Ausgaben Übertrag</t>
  </si>
  <si>
    <t>Beiträge</t>
  </si>
  <si>
    <t>Saldo</t>
  </si>
  <si>
    <t>Flugplatz</t>
  </si>
  <si>
    <t>Flugplatz-Fest</t>
  </si>
  <si>
    <t>Versicherung</t>
  </si>
  <si>
    <t>Sonstiges</t>
  </si>
  <si>
    <t>Mein Verein e. V.</t>
  </si>
  <si>
    <r>
      <rPr>
        <rFont val="Wingdings"/>
        <charset val="2"/>
        <family val="0"/>
        <extLst>
          <ext uri="smNativeData">
            <pm:charSpec xmlns:pm="smNativeData" id="1749392821">
              <pm:latin face="Wingdings"/>
              <pm:cs/>
              <pm:ea/>
            </pm:charSpec>
          </ext>
        </extLst>
      </rPr>
      <t></t>
    </r>
    <r>
      <rPr>
        <rFont val="Calibri"/>
        <charset val="0"/>
        <family val="2"/>
        <sz val="6"/>
        <extLst>
          <ext uri="smNativeData">
            <pm:charSpec xmlns:pm="smNativeData" id="1749392821">
              <pm:latin face="Calibri" sz="120"/>
              <pm:cs/>
              <pm:ea/>
            </pm:charSpec>
          </ext>
        </extLst>
      </rPr>
      <t xml:space="preserve"> hier eintragen</t>
    </r>
  </si>
  <si>
    <t>Schlussrechnung</t>
  </si>
  <si>
    <t>Bilanz</t>
  </si>
  <si>
    <t>Eröffnungsbilanz</t>
  </si>
  <si>
    <t>Vermögensstand am</t>
  </si>
  <si>
    <r>
      <rPr>
        <rFont val="Wingdings"/>
        <charset val="2"/>
        <family val="0"/>
        <extLst>
          <ext uri="smNativeData">
            <pm:charSpec xmlns:pm="smNativeData" id="1749392821">
              <pm:latin face="Wingdings"/>
              <pm:cs/>
              <pm:ea/>
            </pm:charSpec>
          </ext>
        </extLst>
      </rPr>
      <t></t>
    </r>
    <r>
      <rPr>
        <rFont val="Calibri"/>
        <charset val="0"/>
        <family val="2"/>
        <sz val="6"/>
        <extLst>
          <ext uri="smNativeData">
            <pm:charSpec xmlns:pm="smNativeData" id="1749392821">
              <pm:latin face="Calibri" sz="120"/>
              <pm:cs/>
              <pm:ea/>
            </pm:charSpec>
          </ext>
        </extLst>
      </rPr>
      <t>Datum eintragen</t>
    </r>
  </si>
  <si>
    <t>Schlussbilanz</t>
  </si>
  <si>
    <t>Ergebnis nach Anfangs- und Endbestand</t>
  </si>
  <si>
    <t>Gewinn- und Verlustrechnung</t>
  </si>
  <si>
    <t>Summe Einnahmen</t>
  </si>
  <si>
    <t>Summe Ausgaben</t>
  </si>
  <si>
    <t>Kasse geführt:</t>
  </si>
  <si>
    <r>
      <rPr>
        <sz val="6"/>
        <extLst>
          <ext uri="smNativeData">
            <pm:charSpec xmlns:pm="smNativeData" id="1749392821">
              <pm:latin sz="120"/>
              <pm:cs/>
              <pm:ea/>
            </pm:charSpec>
          </ext>
        </extLst>
      </rPr>
      <t>hier eintragen</t>
    </r>
    <r>
      <t xml:space="preserve"> </t>
    </r>
    <r>
      <rPr>
        <rFont val="Wingdings"/>
        <charset val="2"/>
        <family val="0"/>
        <extLst>
          <ext uri="smNativeData">
            <pm:charSpec xmlns:pm="smNativeData" id="1749392821">
              <pm:latin face="Wingdings"/>
              <pm:cs/>
              <pm:ea/>
            </pm:charSpec>
          </ext>
        </extLst>
      </rPr>
      <t></t>
    </r>
  </si>
  <si>
    <t>ORT, den</t>
  </si>
  <si>
    <t>(Kassier)</t>
  </si>
  <si>
    <t>Kasse geprüft:</t>
  </si>
  <si>
    <t>Ort den</t>
  </si>
  <si>
    <t>(1. Kassenprüfer)</t>
  </si>
  <si>
    <t>(2. Kassenprüfer)</t>
  </si>
  <si>
    <t>Vereinskasse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</si>
</sst>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€&quot;_-;\-* #,##0.00\ &quot;€&quot;_-;_-* &quot;-&quot;??\ &quot;€&quot;_-;_-@_-"/>
    <numFmt numFmtId="14" formatCode="DD/MM/YYYY"/>
    <numFmt numFmtId="165" formatCode="#,##0.00\ [$€-1]"/>
    <numFmt numFmtId="166" formatCode="####-###"/>
    <numFmt numFmtId="49" formatCode="@"/>
    <numFmt numFmtId="167" formatCode="YYYY"/>
    <numFmt numFmtId="168" formatCode="#,##0.00\ [$€-1];[Red]\-#,##0.00\ [$€-1]"/>
  </numFmts>
  <fonts count="26">
    <font>
      <name val="Arial"/>
      <family val="2"/>
      <color rgb="FF000000"/>
      <sz val="10"/>
      <extLst>
        <ext uri="smNativeData">
          <pm:charSpec xmlns:pm="smNativeData" id="17493928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49392821" ulstyle="none" kern="1">
            <pm:latin face="Calibri" sz="22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49392821" ulstyle="none" kern="1">
            <pm:latin face="Calibri" sz="22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49392821" ulstyle="none" kern="1">
            <pm:latin face="Calibri" sz="32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FF"/>
      <sz val="16"/>
      <extLst>
        <ext uri="smNativeData">
          <pm:charSpec xmlns:pm="smNativeData" id="1749392821" fgClr="0000FF" ulstyle="none" kern="1">
            <pm:latin face="Calibri" sz="32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49392821" ulstyle="none" kern="1">
            <pm:latin face="Calibri" sz="16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749392821" fgClr="FFFFFF" ulstyle="none" kern="1">
            <pm:latin face="Calibri" sz="22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8"/>
      <extLst>
        <ext uri="smNativeData">
          <pm:charSpec xmlns:pm="smNativeData" id="1749392821" ulstyle="none" kern="1">
            <pm:latin face="Calibri" sz="16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FFFFFF"/>
      <sz val="8"/>
      <extLst>
        <ext uri="smNativeData">
          <pm:charSpec xmlns:pm="smNativeData" id="1749392821" fgClr="FFFFFF" ulstyle="none" kern="1">
            <pm:latin face="Calibri" sz="16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749392821" ulstyle="none" kern="1">
            <pm:latin face="Arial" sz="16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4939282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000000"/>
      <sz val="10"/>
      <extLst>
        <ext uri="smNativeData">
          <pm:charSpec xmlns:pm="smNativeData" id="1749392821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6"/>
      <extLst>
        <ext uri="smNativeData">
          <pm:charSpec xmlns:pm="smNativeData" id="1749392821" ulstyle="none" kern="1">
            <pm:latin face="Calibri" sz="12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749392821" ulstyle="none" kern="1">
            <pm:latin face="Calibri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49392821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749392821" ulstyle="none" kern="1">
            <pm:latin face="Calibri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749392821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9"/>
      <extLst>
        <ext uri="smNativeData">
          <pm:charSpec xmlns:pm="smNativeData" id="1749392821" ulstyle="none" kern="1">
            <pm:latin face="Calibri" sz="18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749392821" ulstyle="none" kern="1">
            <pm:latin face="Calibri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49392821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49392821" fgClr="0000FF" ulstyle="single" kern="1">
            <pm:latin face="Arial" sz="200" lang="default"/>
            <pm:cs face="Times New Roman" sz="200" lang="default"/>
            <pm:ea face="SimSun" sz="200" lang="default"/>
            <hyperlink type="4" url="C:/Users/mshop/Documents/SoftMaker/Scripts/Kassenbuch 2024-25.bas" location="" text=""/>
          </pm:charSpec>
        </ext>
      </extLst>
    </font>
    <font>
      <name val="Calibri"/>
      <family val="2"/>
      <color rgb="FF000000"/>
      <sz val="11"/>
      <u val="single"/>
      <extLst>
        <ext uri="smNativeData">
          <pm:charSpec xmlns:pm="smNativeData" id="1749392821" ulstyle="single" kern="1">
            <pm:latin face="Calibri" sz="22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u val="single"/>
      <extLst>
        <ext uri="smNativeData">
          <pm:charSpec xmlns:pm="smNativeData" id="1749392821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49392821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000000"/>
      <sz val="22"/>
      <extLst>
        <ext uri="smNativeData">
          <pm:charSpec xmlns:pm="smNativeData" id="1749392821" ulstyle="none" kern="1">
            <pm:latin face="Calibri" sz="440" lang="default"/>
            <pm:cs face="Times New Roman" sz="440" lang="default"/>
            <pm:ea face="SimSun" sz="44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749392821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7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666666"/>
        <bgColor rgb="FFFFFFFF"/>
        <extLst>
          <ext uri="smNativeData">
            <pm:shade xmlns:pm="smNativeData" id="1749392821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9392821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9392821" type="1" fgLvl="100" fgClr="00666666" bgLvl="0" bgClr="00FFFFFF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749392821" type="1" fgLvl="100" fgClr="004BACC6" bgLvl="0" bgClr="00FFFFFF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749392821" type="1" fgLvl="100" fgClr="0095B3D7" bgLvl="0" bgClr="00FFFFFF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0" bgClr="00FFFFFF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0" bgClr="00FFFFFF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749392821" type="1" fgLvl="100" fgClr="0095B3D7" bgLvl="0" bgClr="00FFFFFF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749392821" type="1" fgLvl="100" fgClr="0095B3D7" bgLvl="0" bgClr="00FFFFFF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749392821" type="1" fgLvl="100" fgClr="004BACC6" bgLvl="0" bgClr="00FFFFFF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749392821" type="1" fgLvl="100" fgClr="004BACC6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0" bgClr="00FFFFFF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0" bgClr="00FFFFFF"/>
          </ext>
        </extLst>
      </patternFill>
    </fill>
    <fill>
      <patternFill patternType="none"/>
    </fill>
    <fill>
      <patternFill patternType="solid">
        <fgColor rgb="FF9BBB59"/>
        <bgColor rgb="FFFFFFFF"/>
        <extLst>
          <ext uri="smNativeData">
            <pm:shade xmlns:pm="smNativeData" id="1749392821" type="1" fgLvl="100" fgClr="009BBB59" bgLvl="0" bgClr="00FFFFFF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749392821" type="1" fgLvl="100" fgClr="009BBB59" bgLvl="0" bgClr="00FFFFFF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749392821" type="1" fgLvl="100" fgClr="009BBB59" bgLvl="0" bgClr="00FFFFFF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49392821" type="1" fgLvl="100" fgClr="00A30000" bgLvl="0" bgClr="00FFFFFF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49392821" type="1" fgLvl="100" fgClr="00A30000" bgLvl="0" bgClr="00FFFFFF"/>
          </ext>
        </extLst>
      </patternFill>
    </fill>
    <fill>
      <patternFill patternType="solid">
        <fgColor rgb="FFA30000"/>
        <bgColor rgb="FFFFFFFF"/>
        <extLst>
          <ext uri="smNativeData">
            <pm:shade xmlns:pm="smNativeData" id="1749392821" type="1" fgLvl="100" fgClr="00A30000" bgLvl="0" bgClr="00FFFFFF"/>
          </ext>
        </extLst>
      </patternFill>
    </fill>
    <fill>
      <patternFill patternType="solid">
        <fgColor rgb="FFADAD5C"/>
        <bgColor rgb="FFFFFFFF"/>
        <extLst>
          <ext uri="smNativeData">
            <pm:shade xmlns:pm="smNativeData" id="1749392821" type="1" fgLvl="100" fgClr="00ADAD5C" bgLvl="0" bgClr="00FFFFFF"/>
          </ext>
        </extLst>
      </patternFill>
    </fill>
    <fill>
      <patternFill patternType="solid">
        <fgColor rgb="FFADAD5C"/>
        <bgColor rgb="FFFFFFFF"/>
        <extLst>
          <ext uri="smNativeData">
            <pm:shade xmlns:pm="smNativeData" id="1749392821" type="1" fgLvl="100" fgClr="00ADAD5C" bgLvl="0" bgClr="00FFFFFF"/>
          </ext>
        </extLst>
      </patternFill>
    </fill>
    <fill>
      <patternFill patternType="solid">
        <fgColor rgb="FFADAD5C"/>
        <bgColor rgb="FFFFFFFF"/>
        <extLst>
          <ext uri="smNativeData">
            <pm:shade xmlns:pm="smNativeData" id="1749392821" type="1" fgLvl="100" fgClr="00ADAD5C" bgLvl="0" bgClr="00FFFFFF"/>
          </ext>
        </extLst>
      </patternFill>
    </fill>
    <fill>
      <patternFill patternType="none"/>
    </fill>
    <fill>
      <patternFill patternType="solid">
        <fgColor rgb="FF018001"/>
        <bgColor rgb="FFFFFFFF"/>
        <extLst>
          <ext uri="smNativeData">
            <pm:shade xmlns:pm="smNativeData" id="1749392821" type="1" fgLvl="50" fgClr="0000FF00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49392821" type="1" fgLvl="50" fgClr="0000FF00" bgLvl="50" bgClr="00000000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749392821" type="1" fgLvl="50" fgClr="0000FF00" bgLvl="50" bgClr="00000000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49392821" type="1" fgLvl="100" fgClr="00FF5C5C" bgLvl="0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49392821" type="1" fgLvl="100" fgClr="00FF5C5C" bgLvl="0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49392821" type="1" fgLvl="100" fgClr="00FF5C5C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8D8D8"/>
        <bgColor rgb="FFFFFFFF"/>
        <extLst>
          <ext uri="smNativeData">
            <pm:shade xmlns:pm="smNativeData" id="1749392821" type="1" fgLvl="100" fgClr="00D8D8D8" bgLvl="100" bgClr="00D8D8D8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749392821" type="1" fgLvl="100" fgClr="00C0504D" bgLvl="100" bgClr="00C0504D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49392821" type="1" fgLvl="100" fgClr="004F81BD" bgLvl="100" bgClr="004F81BD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749392821" type="1" fgLvl="100" fgClr="009BBB59" bgLvl="100" bgClr="009BBB59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749392821" type="1" fgLvl="100" fgClr="008064A2" bgLvl="100" bgClr="008064A2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749392821" type="1" fgLvl="100" fgClr="004BACC6" bgLvl="100" bgClr="004BACC6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749392821" type="1" fgLvl="100" fgClr="00F79646" bgLvl="100" bgClr="00F79646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9392821" type="1" fgLvl="100" fgClr="00FFFFFF" bgLvl="100" bgClr="00000000"/>
          </ext>
        </extLst>
      </patternFill>
    </fill>
  </fills>
  <borders count="7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double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9392821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939282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9392821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FFFFFF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  <pm:line position="right" type="1" style="0" width="1" dist="20" width2="20" rgb="FFFFFF"/>
          </pm:border>
        </ext>
      </extLst>
    </border>
    <border>
      <left style="hair">
        <color rgb="FFFFFFFF"/>
      </left>
      <right style="hair">
        <color rgb="FFFFFFFF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1" dist="20" width2="20" rgb="FFFFFF"/>
            <pm:line position="right" type="1" style="0" width="1" dist="20" width2="20" rgb="FFFFFF"/>
          </pm:border>
        </ext>
      </extLst>
    </border>
    <border>
      <left style="thin">
        <color rgb="FFFFFFFF"/>
      </left>
      <right style="thin">
        <color rgb="FFFFFFFF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FFFFFF"/>
            <pm:line position="right" type="1" style="0" width="20" dist="20" width2="20" rgb="FFFFFF"/>
          </pm:border>
        </ext>
      </extLst>
    </border>
    <border>
      <left style="none">
        <color rgb="FF000000"/>
      </left>
      <right style="hair">
        <color rgb="FFFFFFFF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1" dist="20" width2="20" rgb="FFFFFF"/>
          </pm:border>
        </ext>
      </extLst>
    </border>
    <border>
      <left style="hair">
        <color rgb="FFFFFFFF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1" dist="20" width2="20" rgb="FFFFFF"/>
            <pm:line position="right" type="1" style="0" width="20" dist="20" width2="20" rgb="000000"/>
          </pm:border>
        </ext>
      </extLst>
    </border>
    <border>
      <left style="hair">
        <color rgb="FFFFFFFF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1" dist="20" width2="20" rgb="FFFFFF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93928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right" type="1" style="0" width="20" dist="20" width2="20" rgb="000000"/>
          </pm:border>
        </ext>
      </extLst>
    </border>
    <border>
      <left style="thin">
        <color rgb="FFFFFFFF"/>
      </left>
      <right style="thin">
        <color rgb="FFFFFFFF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FFFFFF"/>
            <pm:line position="right" type="1" style="0" width="20" dist="20" width2="20" rgb="FFFFFF"/>
          </pm:border>
        </ext>
      </extLst>
    </border>
    <border>
      <left style="hair">
        <color rgb="FFFFFFFF"/>
      </left>
      <right style="hair">
        <color rgb="FFFFFFFF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1" dist="20" width2="20" rgb="FFFFFF"/>
            <pm:line position="right" type="1" style="0" width="1" dist="20" width2="20" rgb="FFFFFF"/>
          </pm:border>
        </ext>
      </extLst>
    </border>
    <border>
      <left style="thin">
        <color rgb="FF000000"/>
      </left>
      <right style="thin">
        <color rgb="FFFFFFFF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000000"/>
            <pm:line position="right" type="1" style="0" width="20" dist="20" width2="20" rgb="FFFFFF"/>
          </pm:border>
        </ext>
      </extLst>
    </border>
    <border>
      <left style="thin">
        <color rgb="FF000000"/>
      </left>
      <right style="thin">
        <color rgb="FFFFFFFF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FFFFFF"/>
          </pm:border>
        </ext>
      </extLst>
    </border>
    <border>
      <left style="thin">
        <color rgb="FFFFFFFF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>
            <pm:line position="left" type="1" style="0" width="20" dist="20" width2="20" rgb="FFFFFF"/>
            <pm:line position="right" type="1" style="0" width="20" dist="20" width2="20" rgb="000000"/>
          </pm:border>
        </ext>
      </extLst>
    </border>
    <border>
      <left style="thin">
        <color rgb="FFFFFFFF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FFFFFF"/>
            <pm:line position="right" type="1" style="0" width="20" dist="20" width2="20" rgb="000000"/>
          </pm:border>
        </ext>
      </extLst>
    </border>
    <border>
      <left style="hair">
        <color rgb="FFFFFFFF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1" dist="20" width2="20" rgb="FFFFFF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FFFFFF"/>
      </right>
      <top style="none">
        <color rgb="FF000000"/>
      </top>
      <bottom style="thick">
        <color rgb="FF000000"/>
      </bottom>
      <extLst>
        <ext uri="smNativeData">
          <pm:border xmlns:pm="smNativeData" id="1749392821">
            <pm:line position="bottom" type="1" style="0" width="40" dist="20" width2="20" rgb="000000"/>
            <pm:line position="left" type="1" style="0" width="20" dist="20" width2="20" rgb="000000"/>
            <pm:line position="right" type="1" style="0" width="1" dist="20" width2="20" rgb="FFFF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9392821"/>
        </ext>
      </extLst>
    </border>
  </borders>
  <cellStyleXfs count="3">
    <xf numFmtId="0" fontId="0" fillId="0" borderId="0" applyNumberFormat="1" applyFont="1" applyFill="1" applyBorder="1" applyAlignment="1" applyProtection="1"/>
    <xf numFmtId="164" fontId="14" fillId="0" borderId="0" applyNumberFormat="1" applyFont="0" applyFill="0" applyBorder="0" applyAlignment="0" applyProtection="0"/>
    <xf numFmtId="0" fontId="19" fillId="0" borderId="0" applyNumberFormat="0" applyFont="1" applyFill="0" applyBorder="0" applyAlignment="0" applyProtection="0"/>
  </cellStyleXfs>
  <cellXfs count="287">
    <xf numFmtId="0" fontId="0" fillId="0" borderId="0" xfId="0"/>
    <xf numFmtId="164" fontId="14" fillId="0" borderId="0" xfId="1"/>
    <xf numFmtId="0" fontId="19" fillId="0" borderId="0" xfId="2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165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5" fontId="0" fillId="0" borderId="0" xfId="0" applyNumberFormat="1"/>
    <xf numFmtId="165" fontId="3" fillId="0" borderId="2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top"/>
    </xf>
    <xf numFmtId="14" fontId="3" fillId="0" borderId="1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left" vertical="top"/>
    </xf>
    <xf numFmtId="0" fontId="5" fillId="0" borderId="0" xfId="0" applyFont="1"/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right" vertical="top"/>
    </xf>
    <xf numFmtId="49" fontId="0" fillId="0" borderId="0" xfId="0" applyNumberFormat="1"/>
    <xf numFmtId="0" fontId="9" fillId="0" borderId="0" xfId="0" applyFont="1"/>
    <xf numFmtId="14" fontId="0" fillId="0" borderId="0" xfId="0" applyNumberFormat="1"/>
    <xf numFmtId="49" fontId="0" fillId="0" borderId="0" xfId="0" applyNumberFormat="1" applyAlignment="1">
      <alignment vertical="top"/>
    </xf>
    <xf numFmtId="49" fontId="3" fillId="0" borderId="2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0" fillId="7" borderId="6" xfId="0" applyFill="1"/>
    <xf numFmtId="0" fontId="10" fillId="0" borderId="0" xfId="0" applyFont="1"/>
    <xf numFmtId="0" fontId="0" fillId="0" borderId="7" xfId="0" applyBorder="1"/>
    <xf numFmtId="14" fontId="0" fillId="0" borderId="7" xfId="0" applyNumberFormat="1" applyBorder="1"/>
    <xf numFmtId="165" fontId="0" fillId="7" borderId="6" xfId="0" applyNumberFormat="1" applyFill="1"/>
    <xf numFmtId="165" fontId="0" fillId="0" borderId="7" xfId="0" applyNumberFormat="1" applyBorder="1"/>
    <xf numFmtId="0" fontId="10" fillId="0" borderId="8" xfId="0" applyFont="1" applyBorder="1"/>
    <xf numFmtId="165" fontId="10" fillId="0" borderId="8" xfId="0" applyNumberFormat="1" applyFont="1" applyBorder="1"/>
    <xf numFmtId="167" fontId="1" fillId="0" borderId="9" xfId="0" applyNumberFormat="1" applyFont="1" applyBorder="1" applyAlignment="1">
      <alignment horizontal="center" vertical="center"/>
    </xf>
    <xf numFmtId="167" fontId="1" fillId="0" borderId="10" xfId="0" applyNumberFormat="1" applyFont="1" applyBorder="1" applyAlignment="1">
      <alignment horizontal="center" vertical="center"/>
    </xf>
    <xf numFmtId="167" fontId="5" fillId="0" borderId="11" xfId="0" applyNumberFormat="1" applyFont="1" applyBorder="1" applyAlignment="1">
      <alignment horizontal="center"/>
    </xf>
    <xf numFmtId="167" fontId="1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top"/>
    </xf>
    <xf numFmtId="14" fontId="6" fillId="13" borderId="12" xfId="0" applyNumberFormat="1" applyFont="1" applyFill="1" applyBorder="1" applyAlignment="1">
      <alignment horizontal="center" vertical="center"/>
    </xf>
    <xf numFmtId="0" fontId="6" fillId="14" borderId="13" xfId="0" applyFont="1" applyFill="1" applyAlignment="1">
      <alignment horizontal="center" vertical="center"/>
    </xf>
    <xf numFmtId="49" fontId="6" fillId="14" borderId="13" xfId="0" applyNumberFormat="1" applyFont="1" applyFill="1" applyAlignment="1">
      <alignment horizontal="center" vertical="center"/>
    </xf>
    <xf numFmtId="165" fontId="6" fillId="14" borderId="13" xfId="0" applyNumberFormat="1" applyFont="1" applyFill="1" applyAlignment="1">
      <alignment horizontal="center" vertical="center"/>
    </xf>
    <xf numFmtId="0" fontId="8" fillId="15" borderId="14" xfId="0" applyFont="1" applyFill="1" applyBorder="1" applyAlignment="1">
      <alignment horizontal="center"/>
    </xf>
    <xf numFmtId="0" fontId="0" fillId="16" borderId="15" xfId="0" applyFill="1"/>
    <xf numFmtId="165" fontId="0" fillId="16" borderId="15" xfId="0" applyNumberFormat="1" applyFill="1"/>
    <xf numFmtId="0" fontId="0" fillId="17" borderId="16" xfId="0" applyFill="1"/>
    <xf numFmtId="165" fontId="0" fillId="17" borderId="16" xfId="0" applyNumberFormat="1" applyFill="1"/>
    <xf numFmtId="0" fontId="14" fillId="0" borderId="0" xfId="0" applyFont="1"/>
    <xf numFmtId="0" fontId="14" fillId="0" borderId="0" xfId="0" applyFont="1" applyAlignment="1">
      <alignment horizontal="right"/>
    </xf>
    <xf numFmtId="14" fontId="14" fillId="0" borderId="0" xfId="1" applyNumberFormat="1" applyAlignment="1">
      <alignment horizontal="left"/>
    </xf>
    <xf numFmtId="14" fontId="14" fillId="0" borderId="0" xfId="0" applyNumberFormat="1" applyFont="1" applyAlignment="1">
      <alignment horizontal="left"/>
    </xf>
    <xf numFmtId="0" fontId="1" fillId="7" borderId="6" xfId="0" applyFont="1" applyFill="1" applyAlignment="1">
      <alignment vertical="top"/>
    </xf>
    <xf numFmtId="0" fontId="1" fillId="17" borderId="16" xfId="0" applyFont="1" applyFill="1" applyAlignment="1">
      <alignment vertical="top"/>
    </xf>
    <xf numFmtId="0" fontId="1" fillId="16" borderId="15" xfId="0" applyFont="1" applyFill="1" applyAlignment="1">
      <alignment vertical="top"/>
    </xf>
    <xf numFmtId="0" fontId="1" fillId="0" borderId="0" xfId="0" applyFont="1" applyAlignment="1">
      <alignment horizontal="center" vertical="top"/>
    </xf>
    <xf numFmtId="0" fontId="14" fillId="0" borderId="0" xfId="0" applyFont="1" applyAlignment="1">
      <alignment horizontal="center"/>
    </xf>
    <xf numFmtId="0" fontId="1" fillId="18" borderId="17" xfId="0" applyFont="1" applyFill="1" applyBorder="1" applyAlignment="1">
      <alignment horizontal="center" vertical="top"/>
    </xf>
    <xf numFmtId="165" fontId="1" fillId="19" borderId="18" xfId="0" applyNumberFormat="1" applyFont="1" applyFill="1" applyBorder="1" applyAlignment="1">
      <alignment vertical="top"/>
    </xf>
    <xf numFmtId="0" fontId="1" fillId="20" borderId="19" xfId="0" applyFont="1" applyFill="1" applyBorder="1" applyAlignment="1">
      <alignment horizontal="center" vertical="top"/>
    </xf>
    <xf numFmtId="165" fontId="1" fillId="21" borderId="20" xfId="0" applyNumberFormat="1" applyFont="1" applyFill="1" applyBorder="1" applyAlignment="1">
      <alignment vertical="top"/>
    </xf>
    <xf numFmtId="0" fontId="1" fillId="22" borderId="21" xfId="0" applyFont="1" applyFill="1" applyBorder="1" applyAlignment="1">
      <alignment horizontal="center" vertical="top"/>
    </xf>
    <xf numFmtId="165" fontId="1" fillId="23" borderId="22" xfId="0" applyNumberFormat="1" applyFont="1" applyFill="1" applyBorder="1" applyAlignment="1">
      <alignment vertical="top"/>
    </xf>
    <xf numFmtId="0" fontId="1" fillId="0" borderId="23" xfId="0" applyFont="1" applyBorder="1" applyAlignment="1">
      <alignment horizontal="center" vertical="top"/>
    </xf>
    <xf numFmtId="0" fontId="1" fillId="0" borderId="24" xfId="0" applyFont="1" applyBorder="1" applyAlignment="1">
      <alignment vertical="top"/>
    </xf>
    <xf numFmtId="0" fontId="1" fillId="0" borderId="25" xfId="0" applyFont="1" applyBorder="1" applyAlignment="1">
      <alignment vertical="top"/>
    </xf>
    <xf numFmtId="0" fontId="1" fillId="0" borderId="26" xfId="0" applyFont="1" applyBorder="1" applyAlignment="1">
      <alignment horizontal="center" vertical="top"/>
    </xf>
    <xf numFmtId="0" fontId="1" fillId="0" borderId="27" xfId="0" applyFont="1" applyBorder="1" applyAlignment="1">
      <alignment vertical="top"/>
    </xf>
    <xf numFmtId="165" fontId="1" fillId="0" borderId="28" xfId="0" applyNumberFormat="1" applyFont="1" applyBorder="1" applyAlignment="1">
      <alignment vertical="top"/>
    </xf>
    <xf numFmtId="0" fontId="15" fillId="0" borderId="5" xfId="0" applyFont="1" applyBorder="1" applyAlignment="1">
      <alignment horizontal="left"/>
    </xf>
    <xf numFmtId="49" fontId="17" fillId="0" borderId="0" xfId="0" applyNumberFormat="1" applyFont="1" applyAlignment="1">
      <alignment vertical="top"/>
    </xf>
    <xf numFmtId="165" fontId="17" fillId="0" borderId="0" xfId="0" applyNumberFormat="1" applyFont="1" applyAlignment="1">
      <alignment vertical="top"/>
    </xf>
    <xf numFmtId="0" fontId="17" fillId="0" borderId="5" xfId="0" applyFont="1" applyBorder="1"/>
    <xf numFmtId="49" fontId="17" fillId="0" borderId="0" xfId="0" applyNumberFormat="1" applyFont="1" applyAlignment="1">
      <alignment vertical="center"/>
    </xf>
    <xf numFmtId="14" fontId="17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65" fontId="17" fillId="0" borderId="0" xfId="0" applyNumberFormat="1" applyFont="1" applyAlignment="1">
      <alignment vertical="center"/>
    </xf>
    <xf numFmtId="0" fontId="17" fillId="0" borderId="5" xfId="0" applyFont="1" applyBorder="1" applyAlignment="1">
      <alignment vertical="center"/>
    </xf>
    <xf numFmtId="14" fontId="15" fillId="13" borderId="12" xfId="0" applyNumberFormat="1" applyFont="1" applyFill="1" applyBorder="1" applyAlignment="1">
      <alignment horizontal="left" vertical="center"/>
    </xf>
    <xf numFmtId="0" fontId="15" fillId="14" borderId="13" xfId="0" applyFont="1" applyFill="1" applyAlignment="1">
      <alignment horizontal="left" vertical="center"/>
    </xf>
    <xf numFmtId="49" fontId="15" fillId="14" borderId="13" xfId="0" applyNumberFormat="1" applyFont="1" applyFill="1" applyAlignment="1">
      <alignment horizontal="left" vertical="center"/>
    </xf>
    <xf numFmtId="165" fontId="15" fillId="14" borderId="13" xfId="0" applyNumberFormat="1" applyFont="1" applyFill="1" applyAlignment="1">
      <alignment horizontal="left" vertical="center"/>
    </xf>
    <xf numFmtId="0" fontId="15" fillId="15" borderId="14" xfId="0" applyFont="1" applyFill="1" applyBorder="1" applyAlignment="1">
      <alignment horizontal="left" vertical="center"/>
    </xf>
    <xf numFmtId="14" fontId="15" fillId="0" borderId="29" xfId="0" applyNumberFormat="1" applyFont="1" applyBorder="1" applyAlignment="1">
      <alignment vertical="center"/>
    </xf>
    <xf numFmtId="49" fontId="15" fillId="0" borderId="30" xfId="0" applyNumberFormat="1" applyFont="1" applyBorder="1" applyAlignment="1">
      <alignment vertical="center"/>
    </xf>
    <xf numFmtId="0" fontId="17" fillId="0" borderId="4" xfId="0" applyFont="1" applyBorder="1" applyAlignment="1">
      <alignment vertical="top"/>
    </xf>
    <xf numFmtId="0" fontId="17" fillId="0" borderId="0" xfId="0" applyFont="1" applyAlignment="1">
      <alignment vertical="top"/>
    </xf>
    <xf numFmtId="0" fontId="15" fillId="0" borderId="4" xfId="0" applyFont="1" applyBorder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5" fillId="0" borderId="0" xfId="0" applyNumberFormat="1" applyFont="1" applyAlignment="1">
      <alignment horizontal="left" vertical="top"/>
    </xf>
    <xf numFmtId="165" fontId="15" fillId="0" borderId="0" xfId="0" applyNumberFormat="1" applyFont="1" applyAlignment="1">
      <alignment horizontal="left" vertical="top"/>
    </xf>
    <xf numFmtId="166" fontId="15" fillId="0" borderId="31" xfId="0" applyNumberFormat="1" applyFont="1" applyBorder="1" applyAlignment="1">
      <alignment vertical="top"/>
    </xf>
    <xf numFmtId="49" fontId="15" fillId="0" borderId="31" xfId="0" applyNumberFormat="1" applyFont="1" applyBorder="1" applyAlignment="1">
      <alignment vertical="top"/>
    </xf>
    <xf numFmtId="49" fontId="17" fillId="0" borderId="4" xfId="0" applyNumberFormat="1" applyFont="1" applyBorder="1" applyAlignment="1">
      <alignment vertical="center"/>
    </xf>
    <xf numFmtId="49" fontId="17" fillId="0" borderId="30" xfId="0" applyNumberFormat="1" applyFont="1" applyBorder="1" applyAlignment="1">
      <alignment vertical="center"/>
    </xf>
    <xf numFmtId="14" fontId="17" fillId="0" borderId="29" xfId="0" applyNumberFormat="1" applyFont="1" applyBorder="1" applyAlignment="1">
      <alignment vertical="center"/>
    </xf>
    <xf numFmtId="166" fontId="17" fillId="0" borderId="32" xfId="0" applyNumberFormat="1" applyFont="1" applyBorder="1" applyAlignment="1">
      <alignment vertical="center"/>
    </xf>
    <xf numFmtId="0" fontId="17" fillId="0" borderId="33" xfId="0" applyFont="1" applyBorder="1" applyAlignment="1">
      <alignment horizontal="left" vertical="center"/>
    </xf>
    <xf numFmtId="165" fontId="17" fillId="0" borderId="34" xfId="0" applyNumberFormat="1" applyFont="1" applyBorder="1" applyAlignment="1">
      <alignment vertical="center"/>
    </xf>
    <xf numFmtId="0" fontId="1" fillId="0" borderId="35" xfId="0" applyFont="1" applyBorder="1" applyAlignment="1">
      <alignment vertical="top"/>
    </xf>
    <xf numFmtId="0" fontId="1" fillId="0" borderId="36" xfId="0" applyFont="1" applyBorder="1" applyAlignment="1">
      <alignment vertical="top"/>
    </xf>
    <xf numFmtId="0" fontId="1" fillId="0" borderId="37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8" xfId="0" applyFont="1" applyBorder="1" applyAlignment="1">
      <alignment vertical="top"/>
    </xf>
    <xf numFmtId="0" fontId="15" fillId="0" borderId="30" xfId="0" applyFont="1" applyBorder="1" applyAlignment="1">
      <alignment vertical="center"/>
    </xf>
    <xf numFmtId="0" fontId="13" fillId="0" borderId="0" xfId="0" applyFont="1"/>
    <xf numFmtId="0" fontId="13" fillId="0" borderId="4" xfId="0" applyFont="1" applyBorder="1"/>
    <xf numFmtId="0" fontId="13" fillId="18" borderId="17" xfId="0" applyFont="1" applyFill="1" applyBorder="1"/>
    <xf numFmtId="0" fontId="13" fillId="19" borderId="18" xfId="0" applyFont="1" applyFill="1" applyBorder="1"/>
    <xf numFmtId="165" fontId="13" fillId="0" borderId="4" xfId="0" applyNumberFormat="1" applyFont="1" applyBorder="1"/>
    <xf numFmtId="0" fontId="18" fillId="40" borderId="39" xfId="0" applyFont="1" applyFill="1" applyBorder="1" applyAlignment="1">
      <alignment horizontal="center"/>
    </xf>
    <xf numFmtId="0" fontId="18" fillId="41" borderId="40" xfId="0" applyFont="1" applyFill="1" applyBorder="1" applyAlignment="1">
      <alignment horizontal="center"/>
    </xf>
    <xf numFmtId="165" fontId="18" fillId="0" borderId="41" xfId="0" applyNumberFormat="1" applyFont="1" applyBorder="1"/>
    <xf numFmtId="165" fontId="13" fillId="0" borderId="9" xfId="0" applyNumberFormat="1" applyFont="1" applyBorder="1"/>
    <xf numFmtId="0" fontId="13" fillId="0" borderId="9" xfId="0" applyFont="1" applyBorder="1" applyAlignment="1">
      <alignment horizontal="center" vertical="center"/>
    </xf>
    <xf numFmtId="14" fontId="15" fillId="0" borderId="30" xfId="0" applyNumberFormat="1" applyFont="1" applyBorder="1" applyAlignment="1">
      <alignment vertical="top"/>
    </xf>
    <xf numFmtId="166" fontId="15" fillId="0" borderId="30" xfId="0" applyNumberFormat="1" applyFont="1" applyBorder="1" applyAlignment="1">
      <alignment vertical="top"/>
    </xf>
    <xf numFmtId="49" fontId="15" fillId="0" borderId="30" xfId="0" applyNumberFormat="1" applyFont="1" applyBorder="1" applyAlignment="1">
      <alignment vertical="top"/>
    </xf>
    <xf numFmtId="0" fontId="15" fillId="20" borderId="19" xfId="0" applyFont="1" applyFill="1" applyBorder="1" applyAlignment="1">
      <alignment horizontal="left" vertical="center"/>
    </xf>
    <xf numFmtId="0" fontId="15" fillId="17" borderId="16" xfId="0" applyFont="1" applyFill="1" applyAlignment="1">
      <alignment horizontal="left" vertical="center"/>
    </xf>
    <xf numFmtId="165" fontId="15" fillId="17" borderId="16" xfId="0" applyNumberFormat="1" applyFont="1" applyFill="1" applyAlignment="1">
      <alignment horizontal="left" vertical="center"/>
    </xf>
    <xf numFmtId="0" fontId="15" fillId="21" borderId="20" xfId="0" applyFont="1" applyFill="1" applyBorder="1" applyAlignment="1">
      <alignment horizontal="left" vertical="center"/>
    </xf>
    <xf numFmtId="166" fontId="15" fillId="0" borderId="30" xfId="0" applyNumberFormat="1" applyFont="1" applyBorder="1" applyAlignment="1">
      <alignment vertical="center"/>
    </xf>
    <xf numFmtId="14" fontId="15" fillId="22" borderId="21" xfId="0" applyNumberFormat="1" applyFont="1" applyFill="1" applyBorder="1" applyAlignment="1">
      <alignment horizontal="left" vertical="top"/>
    </xf>
    <xf numFmtId="0" fontId="15" fillId="16" borderId="15" xfId="0" applyFont="1" applyFill="1" applyAlignment="1">
      <alignment horizontal="left" vertical="top"/>
    </xf>
    <xf numFmtId="49" fontId="15" fillId="16" borderId="15" xfId="0" applyNumberFormat="1" applyFont="1" applyFill="1" applyAlignment="1">
      <alignment horizontal="left" vertical="top"/>
    </xf>
    <xf numFmtId="165" fontId="15" fillId="16" borderId="15" xfId="0" applyNumberFormat="1" applyFont="1" applyFill="1" applyAlignment="1">
      <alignment horizontal="left" vertical="top"/>
    </xf>
    <xf numFmtId="0" fontId="15" fillId="23" borderId="22" xfId="0" applyFont="1" applyFill="1" applyBorder="1" applyAlignment="1">
      <alignment horizontal="left"/>
    </xf>
    <xf numFmtId="14" fontId="17" fillId="0" borderId="4" xfId="0" applyNumberFormat="1" applyFont="1" applyBorder="1" applyAlignment="1">
      <alignment vertical="top"/>
    </xf>
    <xf numFmtId="14" fontId="15" fillId="43" borderId="42" xfId="0" applyNumberFormat="1" applyFont="1" applyFill="1" applyBorder="1" applyAlignment="1">
      <alignment horizontal="left" vertical="top"/>
    </xf>
    <xf numFmtId="0" fontId="15" fillId="44" borderId="43" xfId="0" applyFont="1" applyFill="1" applyAlignment="1">
      <alignment horizontal="left" vertical="top"/>
    </xf>
    <xf numFmtId="49" fontId="15" fillId="44" borderId="43" xfId="0" applyNumberFormat="1" applyFont="1" applyFill="1" applyAlignment="1">
      <alignment horizontal="left" vertical="top"/>
    </xf>
    <xf numFmtId="0" fontId="15" fillId="45" borderId="44" xfId="0" applyFont="1" applyFill="1" applyBorder="1" applyAlignment="1">
      <alignment horizontal="left"/>
    </xf>
    <xf numFmtId="166" fontId="15" fillId="0" borderId="30" xfId="0" applyNumberFormat="1" applyFont="1" applyBorder="1"/>
    <xf numFmtId="14" fontId="17" fillId="0" borderId="4" xfId="0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14" fontId="15" fillId="46" borderId="45" xfId="0" applyNumberFormat="1" applyFont="1" applyFill="1" applyBorder="1" applyAlignment="1">
      <alignment horizontal="left" vertical="center"/>
    </xf>
    <xf numFmtId="0" fontId="15" fillId="47" borderId="46" xfId="0" applyFont="1" applyFill="1" applyAlignment="1">
      <alignment horizontal="left" vertical="center"/>
    </xf>
    <xf numFmtId="49" fontId="15" fillId="47" borderId="46" xfId="0" applyNumberFormat="1" applyFont="1" applyFill="1" applyAlignment="1">
      <alignment horizontal="left" vertical="center"/>
    </xf>
    <xf numFmtId="0" fontId="15" fillId="48" borderId="47" xfId="0" applyFont="1" applyFill="1" applyBorder="1" applyAlignment="1">
      <alignment horizontal="left" vertical="center"/>
    </xf>
    <xf numFmtId="49" fontId="15" fillId="0" borderId="33" xfId="0" applyNumberFormat="1" applyFont="1" applyBorder="1" applyAlignment="1">
      <alignment vertical="center"/>
    </xf>
    <xf numFmtId="167" fontId="1" fillId="0" borderId="9" xfId="0" applyNumberFormat="1" applyFont="1" applyBorder="1" applyAlignment="1" applyProtection="1">
      <alignment horizontal="center" vertical="center"/>
      <protection locked="0" hidden="0"/>
    </xf>
    <xf numFmtId="167" fontId="1" fillId="0" borderId="10" xfId="0" applyNumberFormat="1" applyFont="1" applyBorder="1" applyAlignment="1" applyProtection="1">
      <alignment horizontal="center" vertical="center"/>
      <protection locked="0" hidden="0"/>
    </xf>
    <xf numFmtId="167" fontId="5" fillId="0" borderId="11" xfId="0" applyNumberFormat="1" applyFont="1" applyBorder="1" applyAlignment="1" applyProtection="1">
      <alignment horizontal="center"/>
      <protection locked="0" hidden="0"/>
    </xf>
    <xf numFmtId="14" fontId="3" fillId="0" borderId="1" xfId="0" applyNumberFormat="1" applyFont="1" applyBorder="1" applyAlignment="1" applyProtection="1">
      <alignment horizontal="center" vertical="center"/>
      <protection locked="0" hidden="0"/>
    </xf>
    <xf numFmtId="0" fontId="3" fillId="0" borderId="2" xfId="0" applyFont="1" applyBorder="1" applyAlignment="1" applyProtection="1">
      <alignment horizontal="center" vertical="center"/>
      <protection locked="0" hidden="0"/>
    </xf>
    <xf numFmtId="49" fontId="3" fillId="0" borderId="2" xfId="0" applyNumberFormat="1" applyFont="1" applyBorder="1" applyAlignment="1" applyProtection="1">
      <alignment horizontal="center" vertical="center"/>
      <protection locked="0" hidden="0"/>
    </xf>
    <xf numFmtId="165" fontId="3" fillId="0" borderId="2" xfId="0" applyNumberFormat="1" applyFont="1" applyBorder="1" applyAlignment="1" applyProtection="1">
      <alignment horizontal="center" vertical="center"/>
      <protection locked="0" hidden="0"/>
    </xf>
    <xf numFmtId="0" fontId="7" fillId="0" borderId="3" xfId="0" applyFont="1" applyBorder="1" applyAlignment="1" applyProtection="1">
      <alignment horizontal="center"/>
      <protection locked="0" hidden="0"/>
    </xf>
    <xf numFmtId="14" fontId="4" fillId="0" borderId="4" xfId="0" applyNumberFormat="1" applyFont="1" applyBorder="1" applyAlignment="1" applyProtection="1">
      <alignment horizontal="center" vertical="center"/>
      <protection locked="0" hidden="0"/>
    </xf>
    <xf numFmtId="0" fontId="3" fillId="0" borderId="0" xfId="0" applyFont="1" applyAlignment="1" applyProtection="1">
      <alignment horizontal="center" vertical="center"/>
      <protection locked="0" hidden="0"/>
    </xf>
    <xf numFmtId="49" fontId="3" fillId="0" borderId="0" xfId="0" applyNumberFormat="1" applyFont="1" applyAlignment="1" applyProtection="1">
      <alignment horizontal="center" vertical="center"/>
      <protection locked="0" hidden="0"/>
    </xf>
    <xf numFmtId="165" fontId="3" fillId="0" borderId="0" xfId="0" applyNumberFormat="1" applyFont="1" applyAlignment="1" applyProtection="1">
      <alignment horizontal="center" vertical="center"/>
      <protection locked="0" hidden="0"/>
    </xf>
    <xf numFmtId="0" fontId="7" fillId="0" borderId="5" xfId="0" applyFont="1" applyBorder="1" applyAlignment="1" applyProtection="1">
      <alignment horizontal="center"/>
      <protection locked="0" hidden="0"/>
    </xf>
    <xf numFmtId="165" fontId="0" fillId="7" borderId="6" xfId="0" applyNumberFormat="1" applyFill="1" applyProtection="1">
      <protection locked="0" hidden="0"/>
    </xf>
    <xf numFmtId="165" fontId="0" fillId="17" borderId="16" xfId="0" applyNumberFormat="1" applyFill="1" applyProtection="1">
      <protection locked="0" hidden="0"/>
    </xf>
    <xf numFmtId="165" fontId="0" fillId="16" borderId="15" xfId="0" applyNumberFormat="1" applyFill="1" applyProtection="1">
      <protection locked="0" hidden="0"/>
    </xf>
    <xf numFmtId="14" fontId="0" fillId="0" borderId="7" xfId="0" applyNumberFormat="1" applyBorder="1" applyProtection="1">
      <protection locked="0" hidden="0"/>
    </xf>
    <xf numFmtId="0" fontId="0" fillId="0" borderId="0" xfId="0" applyAlignment="1" applyProtection="1">
      <alignment vertical="center"/>
      <protection locked="1" hidden="0"/>
      <extLst>
        <ext uri="smNativeData">
          <pm:protection xmlns:pm="smNativeData" id="1749392821" hideAll="0" noPrint="1"/>
        </ext>
      </extLst>
    </xf>
    <xf numFmtId="14" fontId="6" fillId="13" borderId="12" xfId="0" applyNumberFormat="1" applyFont="1" applyFill="1" applyBorder="1" applyAlignment="1" applyProtection="1">
      <alignment horizontal="center" vertical="center"/>
      <protection locked="0" hidden="0"/>
    </xf>
    <xf numFmtId="0" fontId="6" fillId="14" borderId="13" xfId="0" applyFont="1" applyFill="1" applyAlignment="1" applyProtection="1">
      <alignment horizontal="center" vertical="center"/>
      <protection locked="0" hidden="0"/>
    </xf>
    <xf numFmtId="49" fontId="6" fillId="14" borderId="13" xfId="0" applyNumberFormat="1" applyFont="1" applyFill="1" applyAlignment="1" applyProtection="1">
      <alignment horizontal="center" vertical="center"/>
      <protection locked="0" hidden="0"/>
    </xf>
    <xf numFmtId="165" fontId="6" fillId="14" borderId="13" xfId="0" applyNumberFormat="1" applyFont="1" applyFill="1" applyAlignment="1" applyProtection="1">
      <alignment horizontal="center" vertical="center"/>
      <protection locked="0" hidden="0"/>
    </xf>
    <xf numFmtId="0" fontId="8" fillId="15" borderId="14" xfId="0" applyFont="1" applyFill="1" applyBorder="1" applyAlignment="1" applyProtection="1">
      <alignment horizontal="center"/>
      <protection locked="0" hidden="0"/>
    </xf>
    <xf numFmtId="0" fontId="14" fillId="0" borderId="0" xfId="0" applyFont="1" applyProtection="1">
      <protection locked="0" hidden="0"/>
    </xf>
    <xf numFmtId="14" fontId="6" fillId="46" borderId="45" xfId="0" applyNumberFormat="1" applyFont="1" applyFill="1" applyBorder="1" applyAlignment="1" applyProtection="1">
      <alignment horizontal="center" vertical="center"/>
      <protection locked="0" hidden="0"/>
    </xf>
    <xf numFmtId="0" fontId="6" fillId="47" borderId="46" xfId="0" applyFont="1" applyFill="1" applyAlignment="1" applyProtection="1">
      <alignment horizontal="center" vertical="center"/>
      <protection locked="0" hidden="0"/>
    </xf>
    <xf numFmtId="49" fontId="6" fillId="47" borderId="46" xfId="0" applyNumberFormat="1" applyFont="1" applyFill="1" applyAlignment="1" applyProtection="1">
      <alignment horizontal="center" vertical="center"/>
      <protection locked="0" hidden="0"/>
    </xf>
    <xf numFmtId="165" fontId="6" fillId="47" borderId="46" xfId="0" applyNumberFormat="1" applyFont="1" applyFill="1" applyAlignment="1" applyProtection="1">
      <alignment horizontal="center" vertical="center"/>
      <protection locked="0" hidden="0"/>
    </xf>
    <xf numFmtId="0" fontId="8" fillId="48" borderId="47" xfId="0" applyFont="1" applyFill="1" applyBorder="1" applyAlignment="1" applyProtection="1">
      <alignment horizontal="center"/>
      <protection locked="0" hidden="0"/>
    </xf>
    <xf numFmtId="14" fontId="6" fillId="43" borderId="42" xfId="0" applyNumberFormat="1" applyFont="1" applyFill="1" applyBorder="1" applyAlignment="1" applyProtection="1">
      <alignment horizontal="center" vertical="center"/>
      <protection locked="0" hidden="0"/>
    </xf>
    <xf numFmtId="0" fontId="6" fillId="44" borderId="43" xfId="0" applyFont="1" applyFill="1" applyAlignment="1" applyProtection="1">
      <alignment horizontal="center" vertical="center"/>
      <protection locked="0" hidden="0"/>
    </xf>
    <xf numFmtId="49" fontId="6" fillId="44" borderId="43" xfId="0" applyNumberFormat="1" applyFont="1" applyFill="1" applyAlignment="1" applyProtection="1">
      <alignment horizontal="center" vertical="center"/>
      <protection locked="0" hidden="0"/>
    </xf>
    <xf numFmtId="165" fontId="6" fillId="44" borderId="43" xfId="0" applyNumberFormat="1" applyFont="1" applyFill="1" applyAlignment="1" applyProtection="1">
      <alignment horizontal="center" vertical="center"/>
      <protection locked="0" hidden="0"/>
    </xf>
    <xf numFmtId="0" fontId="8" fillId="45" borderId="44" xfId="0" applyFont="1" applyFill="1" applyBorder="1" applyAlignment="1" applyProtection="1">
      <alignment horizontal="center"/>
      <protection locked="0" hidden="0"/>
    </xf>
    <xf numFmtId="14" fontId="6" fillId="22" borderId="21" xfId="0" applyNumberFormat="1" applyFont="1" applyFill="1" applyBorder="1" applyAlignment="1" applyProtection="1">
      <alignment horizontal="center" vertical="center"/>
      <protection locked="0" hidden="0"/>
    </xf>
    <xf numFmtId="0" fontId="6" fillId="16" borderId="15" xfId="0" applyFont="1" applyFill="1" applyAlignment="1" applyProtection="1">
      <alignment horizontal="center" vertical="center"/>
      <protection locked="0" hidden="0"/>
    </xf>
    <xf numFmtId="49" fontId="6" fillId="16" borderId="15" xfId="0" applyNumberFormat="1" applyFont="1" applyFill="1" applyAlignment="1" applyProtection="1">
      <alignment horizontal="center" vertical="center"/>
      <protection locked="0" hidden="0"/>
    </xf>
    <xf numFmtId="165" fontId="6" fillId="16" borderId="15" xfId="0" applyNumberFormat="1" applyFont="1" applyFill="1" applyAlignment="1" applyProtection="1">
      <alignment horizontal="center" vertical="center"/>
      <protection locked="0" hidden="0"/>
    </xf>
    <xf numFmtId="0" fontId="8" fillId="23" borderId="22" xfId="0" applyFont="1" applyFill="1" applyBorder="1" applyAlignment="1" applyProtection="1">
      <alignment horizontal="center"/>
      <protection locked="0" hidden="0"/>
    </xf>
    <xf numFmtId="0" fontId="6" fillId="20" borderId="19" xfId="0" applyFont="1" applyFill="1" applyBorder="1" applyAlignment="1" applyProtection="1">
      <alignment horizontal="center" vertical="center"/>
      <protection locked="0" hidden="0"/>
    </xf>
    <xf numFmtId="0" fontId="6" fillId="17" borderId="16" xfId="0" applyFont="1" applyFill="1" applyAlignment="1" applyProtection="1">
      <alignment horizontal="center" vertical="center"/>
      <protection locked="0" hidden="0"/>
    </xf>
    <xf numFmtId="165" fontId="6" fillId="17" borderId="16" xfId="0" applyNumberFormat="1" applyFont="1" applyFill="1" applyAlignment="1" applyProtection="1">
      <alignment horizontal="center" vertical="center"/>
      <protection locked="0" hidden="0"/>
    </xf>
    <xf numFmtId="0" fontId="6" fillId="21" borderId="20" xfId="0" applyFont="1" applyFill="1" applyBorder="1" applyAlignment="1" applyProtection="1">
      <alignment horizontal="center" vertical="center"/>
      <protection locked="0" hidden="0"/>
    </xf>
    <xf numFmtId="165" fontId="13" fillId="0" borderId="5" xfId="0" applyNumberFormat="1" applyFont="1" applyBorder="1" applyProtection="1">
      <protection locked="0" hidden="0"/>
    </xf>
    <xf numFmtId="164" fontId="14" fillId="0" borderId="5" xfId="1" applyBorder="1" applyProtection="1">
      <protection locked="0" hidden="0"/>
    </xf>
    <xf numFmtId="164" fontId="14" fillId="0" borderId="11" xfId="1" applyBorder="1" applyProtection="1">
      <protection locked="0" hidden="0"/>
    </xf>
    <xf numFmtId="14" fontId="15" fillId="0" borderId="29" xfId="0" applyNumberFormat="1" applyFont="1" applyBorder="1" applyAlignment="1" applyProtection="1">
      <alignment vertical="center"/>
      <protection locked="0" hidden="0"/>
    </xf>
    <xf numFmtId="166" fontId="15" fillId="0" borderId="32" xfId="0" applyNumberFormat="1" applyFont="1" applyBorder="1" applyAlignment="1" applyProtection="1">
      <alignment vertical="center"/>
      <protection locked="0" hidden="0"/>
    </xf>
    <xf numFmtId="49" fontId="15" fillId="0" borderId="30" xfId="0" applyNumberFormat="1" applyFont="1" applyBorder="1" applyAlignment="1" applyProtection="1">
      <alignment vertical="center"/>
      <protection locked="0" hidden="0"/>
    </xf>
    <xf numFmtId="0" fontId="15" fillId="0" borderId="33" xfId="0" applyFont="1" applyBorder="1" applyAlignment="1" applyProtection="1">
      <alignment horizontal="left" vertical="center"/>
      <protection locked="0" hidden="0"/>
    </xf>
    <xf numFmtId="14" fontId="15" fillId="49" borderId="48" xfId="0" applyNumberFormat="1" applyFont="1" applyFill="1" applyBorder="1" applyAlignment="1">
      <alignment horizontal="left" vertical="center"/>
    </xf>
    <xf numFmtId="0" fontId="15" fillId="50" borderId="49" xfId="0" applyFont="1" applyFill="1" applyAlignment="1">
      <alignment horizontal="left" vertical="center"/>
    </xf>
    <xf numFmtId="49" fontId="15" fillId="50" borderId="49" xfId="0" applyNumberFormat="1" applyFont="1" applyFill="1" applyAlignment="1">
      <alignment horizontal="left" vertical="center"/>
    </xf>
    <xf numFmtId="0" fontId="15" fillId="51" borderId="50" xfId="0" applyFont="1" applyFill="1" applyBorder="1" applyAlignment="1">
      <alignment horizontal="left" vertical="center"/>
    </xf>
    <xf numFmtId="14" fontId="6" fillId="49" borderId="48" xfId="0" applyNumberFormat="1" applyFont="1" applyFill="1" applyBorder="1" applyAlignment="1" applyProtection="1">
      <alignment horizontal="center" vertical="center"/>
      <protection locked="0" hidden="0"/>
    </xf>
    <xf numFmtId="0" fontId="6" fillId="50" borderId="49" xfId="0" applyFont="1" applyFill="1" applyAlignment="1" applyProtection="1">
      <alignment horizontal="center" vertical="center"/>
      <protection locked="0" hidden="0"/>
    </xf>
    <xf numFmtId="49" fontId="6" fillId="50" borderId="49" xfId="0" applyNumberFormat="1" applyFont="1" applyFill="1" applyAlignment="1" applyProtection="1">
      <alignment horizontal="center" vertical="top"/>
      <protection locked="0" hidden="0"/>
    </xf>
    <xf numFmtId="165" fontId="6" fillId="50" borderId="49" xfId="0" applyNumberFormat="1" applyFont="1" applyFill="1" applyAlignment="1" applyProtection="1">
      <alignment horizontal="center" vertical="center"/>
      <protection locked="0" hidden="0"/>
    </xf>
    <xf numFmtId="0" fontId="8" fillId="51" borderId="50" xfId="0" applyFont="1" applyFill="1" applyBorder="1" applyAlignment="1" applyProtection="1">
      <alignment horizontal="center"/>
      <protection locked="0" hidden="0"/>
    </xf>
    <xf numFmtId="0" fontId="17" fillId="0" borderId="5" xfId="0" applyFont="1" applyBorder="1" applyAlignment="1">
      <alignment vertical="top"/>
    </xf>
    <xf numFmtId="0" fontId="6" fillId="18" borderId="17" xfId="0" applyFont="1" applyFill="1" applyBorder="1" applyAlignment="1" applyProtection="1">
      <alignment horizontal="center" vertical="center"/>
      <protection locked="0" hidden="0"/>
    </xf>
    <xf numFmtId="0" fontId="6" fillId="7" borderId="6" xfId="0" applyFont="1" applyFill="1" applyAlignment="1" applyProtection="1">
      <alignment horizontal="center" vertical="center"/>
      <protection locked="0" hidden="0"/>
    </xf>
    <xf numFmtId="49" fontId="6" fillId="7" borderId="6" xfId="0" applyNumberFormat="1" applyFont="1" applyFill="1" applyAlignment="1" applyProtection="1">
      <alignment horizontal="center" vertical="center"/>
      <protection locked="0" hidden="0"/>
    </xf>
    <xf numFmtId="165" fontId="6" fillId="7" borderId="6" xfId="0" applyNumberFormat="1" applyFont="1" applyFill="1" applyAlignment="1" applyProtection="1">
      <alignment horizontal="center" vertical="center"/>
      <protection locked="0" hidden="0"/>
    </xf>
    <xf numFmtId="0" fontId="8" fillId="19" borderId="18" xfId="0" applyFont="1" applyFill="1" applyBorder="1" applyAlignment="1" applyProtection="1">
      <alignment horizontal="center"/>
      <protection locked="0" hidden="0"/>
    </xf>
    <xf numFmtId="168" fontId="15" fillId="0" borderId="34" xfId="0" applyNumberFormat="1" applyFont="1" applyBorder="1" applyAlignment="1" applyProtection="1">
      <alignment vertical="center"/>
      <protection locked="0" hidden="0"/>
    </xf>
    <xf numFmtId="168" fontId="15" fillId="0" borderId="31" xfId="0" applyNumberFormat="1" applyFont="1" applyBorder="1" applyAlignment="1">
      <alignment vertical="top"/>
    </xf>
    <xf numFmtId="168" fontId="15" fillId="0" borderId="30" xfId="0" applyNumberFormat="1" applyFont="1" applyBorder="1" applyAlignment="1">
      <alignment vertical="center"/>
    </xf>
    <xf numFmtId="168" fontId="15" fillId="0" borderId="30" xfId="0" applyNumberFormat="1" applyFont="1" applyBorder="1" applyAlignment="1">
      <alignment vertical="top"/>
    </xf>
    <xf numFmtId="168" fontId="15" fillId="44" borderId="43" xfId="0" applyNumberFormat="1" applyFont="1" applyFill="1" applyAlignment="1">
      <alignment horizontal="left" vertical="top"/>
    </xf>
    <xf numFmtId="168" fontId="15" fillId="50" borderId="49" xfId="0" applyNumberFormat="1" applyFont="1" applyFill="1" applyAlignment="1">
      <alignment horizontal="left" vertical="center"/>
    </xf>
    <xf numFmtId="168" fontId="15" fillId="47" borderId="46" xfId="0" applyNumberFormat="1" applyFont="1" applyFill="1" applyAlignment="1">
      <alignment horizontal="left" vertical="center"/>
    </xf>
    <xf numFmtId="0" fontId="15" fillId="0" borderId="51" xfId="0" applyFont="1" applyBorder="1"/>
    <xf numFmtId="165" fontId="15" fillId="0" borderId="51" xfId="0" applyNumberFormat="1" applyFont="1" applyBorder="1"/>
    <xf numFmtId="49" fontId="15" fillId="0" borderId="51" xfId="0" applyNumberFormat="1" applyFont="1" applyBorder="1"/>
    <xf numFmtId="0" fontId="1" fillId="0" borderId="51" xfId="0" applyFont="1" applyBorder="1" applyAlignment="1">
      <alignment horizontal="center" vertical="center"/>
    </xf>
    <xf numFmtId="0" fontId="20" fillId="0" borderId="0" xfId="2" applyFont="1" applyAlignment="1">
      <alignment vertical="top"/>
    </xf>
    <xf numFmtId="14" fontId="6" fillId="53" borderId="52" xfId="0" applyNumberFormat="1" applyFont="1" applyFill="1" applyBorder="1" applyAlignment="1" applyProtection="1">
      <alignment horizontal="center" vertical="center"/>
      <protection locked="0" hidden="0"/>
    </xf>
    <xf numFmtId="0" fontId="6" fillId="54" borderId="53" xfId="0" applyFont="1" applyFill="1" applyAlignment="1" applyProtection="1">
      <alignment horizontal="center" vertical="center"/>
      <protection locked="0" hidden="0"/>
    </xf>
    <xf numFmtId="49" fontId="6" fillId="54" borderId="53" xfId="0" applyNumberFormat="1" applyFont="1" applyFill="1" applyAlignment="1" applyProtection="1">
      <alignment horizontal="center" vertical="top"/>
      <protection locked="0" hidden="0"/>
    </xf>
    <xf numFmtId="165" fontId="6" fillId="54" borderId="53" xfId="0" applyNumberFormat="1" applyFont="1" applyFill="1" applyAlignment="1" applyProtection="1">
      <alignment horizontal="center" vertical="center"/>
      <protection locked="0" hidden="0"/>
    </xf>
    <xf numFmtId="0" fontId="8" fillId="55" borderId="54" xfId="0" applyFont="1" applyFill="1" applyBorder="1" applyAlignment="1" applyProtection="1">
      <alignment horizontal="center"/>
      <protection locked="0" hidden="0"/>
    </xf>
    <xf numFmtId="14" fontId="15" fillId="53" borderId="52" xfId="0" applyNumberFormat="1" applyFont="1" applyFill="1" applyBorder="1" applyAlignment="1">
      <alignment horizontal="left" vertical="center"/>
    </xf>
    <xf numFmtId="0" fontId="15" fillId="54" borderId="53" xfId="0" applyFont="1" applyFill="1" applyAlignment="1">
      <alignment horizontal="left" vertical="center"/>
    </xf>
    <xf numFmtId="49" fontId="15" fillId="54" borderId="53" xfId="0" applyNumberFormat="1" applyFont="1" applyFill="1" applyAlignment="1">
      <alignment horizontal="left" vertical="center"/>
    </xf>
    <xf numFmtId="168" fontId="15" fillId="54" borderId="53" xfId="0" applyNumberFormat="1" applyFont="1" applyFill="1" applyAlignment="1">
      <alignment horizontal="left" vertical="center"/>
    </xf>
    <xf numFmtId="0" fontId="15" fillId="55" borderId="54" xfId="0" applyFont="1" applyFill="1" applyBorder="1" applyAlignment="1">
      <alignment horizontal="left" vertical="center"/>
    </xf>
    <xf numFmtId="165" fontId="13" fillId="0" borderId="4" xfId="0" applyNumberFormat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15" fillId="0" borderId="33" xfId="0" applyFont="1" applyBorder="1" applyAlignment="1">
      <alignment vertical="center"/>
    </xf>
    <xf numFmtId="14" fontId="15" fillId="56" borderId="55" xfId="0" applyNumberFormat="1" applyFont="1" applyFill="1" applyBorder="1" applyAlignment="1">
      <alignment horizontal="left" vertical="top"/>
    </xf>
    <xf numFmtId="0" fontId="15" fillId="57" borderId="56" xfId="0" applyFont="1" applyFill="1" applyAlignment="1">
      <alignment horizontal="left" vertical="top"/>
    </xf>
    <xf numFmtId="49" fontId="15" fillId="57" borderId="56" xfId="0" applyNumberFormat="1" applyFont="1" applyFill="1" applyAlignment="1">
      <alignment horizontal="left" vertical="top"/>
    </xf>
    <xf numFmtId="168" fontId="15" fillId="57" borderId="56" xfId="0" applyNumberFormat="1" applyFont="1" applyFill="1" applyAlignment="1">
      <alignment horizontal="left" vertical="top"/>
    </xf>
    <xf numFmtId="0" fontId="15" fillId="58" borderId="57" xfId="0" applyFont="1" applyFill="1" applyBorder="1" applyAlignment="1">
      <alignment horizontal="left"/>
    </xf>
    <xf numFmtId="14" fontId="6" fillId="56" borderId="55" xfId="0" applyNumberFormat="1" applyFont="1" applyFill="1" applyBorder="1" applyAlignment="1" applyProtection="1">
      <alignment horizontal="center" vertical="center"/>
      <protection locked="0" hidden="0"/>
    </xf>
    <xf numFmtId="0" fontId="6" fillId="57" borderId="56" xfId="0" applyFont="1" applyFill="1" applyAlignment="1" applyProtection="1">
      <alignment horizontal="center" vertical="center"/>
      <protection locked="0" hidden="0"/>
    </xf>
    <xf numFmtId="49" fontId="6" fillId="57" borderId="56" xfId="0" applyNumberFormat="1" applyFont="1" applyFill="1" applyAlignment="1" applyProtection="1">
      <alignment horizontal="center" vertical="center"/>
      <protection locked="0" hidden="0"/>
    </xf>
    <xf numFmtId="165" fontId="6" fillId="57" borderId="56" xfId="0" applyNumberFormat="1" applyFont="1" applyFill="1" applyAlignment="1" applyProtection="1">
      <alignment horizontal="center" vertical="center"/>
      <protection locked="0" hidden="0"/>
    </xf>
    <xf numFmtId="0" fontId="8" fillId="58" borderId="57" xfId="0" applyFont="1" applyFill="1" applyBorder="1" applyAlignment="1" applyProtection="1">
      <alignment horizontal="center"/>
      <protection locked="0" hidden="0"/>
    </xf>
    <xf numFmtId="0" fontId="15" fillId="0" borderId="30" xfId="0" applyFont="1" applyBorder="1" applyAlignment="1">
      <alignment vertical="top"/>
    </xf>
    <xf numFmtId="0" fontId="21" fillId="0" borderId="0" xfId="0" applyFont="1" applyAlignment="1">
      <alignment vertical="top"/>
    </xf>
    <xf numFmtId="0" fontId="22" fillId="0" borderId="0" xfId="0" applyFont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14" borderId="13" xfId="0" applyFont="1" applyFill="1" applyAlignment="1">
      <alignment horizontal="center" vertical="center"/>
    </xf>
    <xf numFmtId="0" fontId="14" fillId="14" borderId="13" xfId="0" applyFont="1" applyFill="1" applyAlignment="1">
      <alignment vertical="center"/>
    </xf>
    <xf numFmtId="166" fontId="15" fillId="0" borderId="58" xfId="0" applyNumberFormat="1" applyFont="1" applyBorder="1" applyAlignment="1">
      <alignment vertical="top"/>
    </xf>
    <xf numFmtId="49" fontId="15" fillId="0" borderId="58" xfId="0" applyNumberFormat="1" applyFont="1" applyBorder="1" applyAlignment="1">
      <alignment vertical="top"/>
    </xf>
    <xf numFmtId="165" fontId="15" fillId="0" borderId="58" xfId="0" applyNumberFormat="1" applyFont="1" applyBorder="1" applyAlignment="1">
      <alignment vertical="top"/>
    </xf>
    <xf numFmtId="166" fontId="15" fillId="0" borderId="59" xfId="0" applyNumberFormat="1" applyFont="1" applyBorder="1" applyAlignment="1">
      <alignment horizontal="right" vertical="center"/>
    </xf>
    <xf numFmtId="49" fontId="15" fillId="0" borderId="59" xfId="0" applyNumberFormat="1" applyFont="1" applyBorder="1" applyAlignment="1">
      <alignment vertical="center"/>
    </xf>
    <xf numFmtId="165" fontId="15" fillId="0" borderId="59" xfId="0" applyNumberFormat="1" applyFont="1" applyBorder="1" applyAlignment="1">
      <alignment vertical="center"/>
    </xf>
    <xf numFmtId="166" fontId="15" fillId="0" borderId="59" xfId="0" applyNumberFormat="1" applyFont="1" applyBorder="1" applyAlignment="1">
      <alignment horizontal="right" vertical="top"/>
    </xf>
    <xf numFmtId="49" fontId="15" fillId="0" borderId="59" xfId="0" applyNumberFormat="1" applyFont="1" applyBorder="1" applyAlignment="1">
      <alignment vertical="top"/>
    </xf>
    <xf numFmtId="168" fontId="15" fillId="0" borderId="59" xfId="0" applyNumberFormat="1" applyFont="1" applyBorder="1" applyAlignment="1">
      <alignment vertical="top"/>
    </xf>
    <xf numFmtId="0" fontId="15" fillId="0" borderId="60" xfId="0" applyFont="1" applyBorder="1"/>
    <xf numFmtId="14" fontId="15" fillId="0" borderId="61" xfId="0" applyNumberFormat="1" applyFont="1" applyBorder="1" applyAlignment="1">
      <alignment vertical="top"/>
    </xf>
    <xf numFmtId="0" fontId="15" fillId="0" borderId="62" xfId="0" applyFont="1" applyBorder="1"/>
    <xf numFmtId="0" fontId="15" fillId="0" borderId="63" xfId="0" applyFont="1" applyBorder="1"/>
    <xf numFmtId="14" fontId="15" fillId="0" borderId="33" xfId="0" applyNumberFormat="1" applyFont="1" applyBorder="1" applyAlignment="1">
      <alignment vertical="center"/>
    </xf>
    <xf numFmtId="14" fontId="15" fillId="0" borderId="64" xfId="0" applyNumberFormat="1" applyFont="1" applyBorder="1" applyAlignment="1">
      <alignment vertical="center"/>
    </xf>
    <xf numFmtId="14" fontId="15" fillId="0" borderId="65" xfId="0" applyNumberFormat="1" applyFont="1" applyBorder="1" applyAlignment="1">
      <alignment vertical="center"/>
    </xf>
    <xf numFmtId="14" fontId="15" fillId="0" borderId="29" xfId="0" applyNumberFormat="1" applyFont="1" applyBorder="1" applyAlignment="1">
      <alignment vertical="top"/>
    </xf>
    <xf numFmtId="14" fontId="15" fillId="0" borderId="65" xfId="0" applyNumberFormat="1" applyFont="1" applyBorder="1" applyAlignment="1">
      <alignment vertical="top"/>
    </xf>
    <xf numFmtId="0" fontId="15" fillId="0" borderId="33" xfId="0" applyFont="1" applyBorder="1"/>
    <xf numFmtId="0" fontId="15" fillId="0" borderId="64" xfId="0" applyFont="1" applyBorder="1"/>
    <xf numFmtId="49" fontId="15" fillId="0" borderId="33" xfId="0" applyNumberFormat="1" applyFont="1" applyBorder="1"/>
    <xf numFmtId="49" fontId="17" fillId="0" borderId="58" xfId="0" applyNumberFormat="1" applyFont="1" applyBorder="1" applyAlignment="1">
      <alignment vertical="top"/>
    </xf>
    <xf numFmtId="49" fontId="17" fillId="0" borderId="59" xfId="0" applyNumberFormat="1" applyFont="1" applyBorder="1" applyAlignment="1">
      <alignment vertical="center"/>
    </xf>
    <xf numFmtId="49" fontId="17" fillId="0" borderId="59" xfId="0" applyNumberFormat="1" applyFont="1" applyBorder="1" applyAlignment="1">
      <alignment vertical="top"/>
    </xf>
    <xf numFmtId="0" fontId="13" fillId="0" borderId="0" xfId="0" applyFont="1" applyAlignment="1" applyProtection="1">
      <alignment horizontal="right" vertical="center"/>
      <protection locked="1" hidden="0"/>
      <extLst>
        <ext uri="smNativeData">
          <pm:protection xmlns:pm="smNativeData" id="1749392821" hideAll="0" noPrint="1"/>
        </ext>
      </extLst>
    </xf>
    <xf numFmtId="167" fontId="23" fillId="0" borderId="0" xfId="0" applyNumberFormat="1" applyFont="1" applyAlignment="1">
      <alignment horizontal="center" vertical="center"/>
    </xf>
  </cellXfs>
  <cellStyles count="3">
    <cellStyle name="Normal" xfId="0" builtinId="0" customBuiltin="1" idx="0" base="0"/>
    <cellStyle name="Currency" xfId="1" builtinId="4" customBuiltin="1" idx="1" base="1"/>
    <cellStyle name="Hyperlink" xfId="2" builtinId="8" customBuiltin="1" idx="2" base="0"/>
  </cellStyles>
  <tableStyles count="0"/>
  <extLst>
    <ext uri="smNativeData">
      <pm:charStyles xmlns:pm="smNativeData" id="1749392821" count="1">
        <pm:charStyle name="Normal" fontId="0" Id="1"/>
      </pm:charStyles>
      <pm:colors xmlns:pm="smNativeData" id="1749392821" count="68">
        <pm:color name="Farbe 24" rgb="95B3D7"/>
        <pm:color name="Farbe 25" rgb="DCE6F1"/>
        <pm:color name="Farbe 26" rgb="4F81BD"/>
        <pm:color name="Farbe 27" rgb="D8D8D8"/>
        <pm:color name="Farbe 28" rgb="C0504D"/>
        <pm:color name="Farbe 29" rgb="DA9694"/>
        <pm:color name="Farbe 30" rgb="F2DCDB"/>
        <pm:color name="Farbe 31" rgb="800101"/>
        <pm:color name="Farbe 32" rgb="A30000"/>
        <pm:color name="Farbe 33" rgb="D10000"/>
        <pm:color name="Farbe 34" rgb="FF3D3D"/>
        <pm:color name="Farbe 35" rgb="FFFF3D"/>
        <pm:color name="Farbe 36" rgb="FFFF5C"/>
        <pm:color name="Farbe 37" rgb="FFFF9E"/>
        <pm:color name="Farbe 38" rgb="FFFFE0"/>
        <pm:color name="Farbe 39" rgb="018080"/>
        <pm:color name="Farbe 40" rgb="00A3A3"/>
        <pm:color name="Farbe 41" rgb="00D100"/>
        <pm:color name="Farbe 42" rgb="3DFF3D"/>
        <pm:color name="Farbe 43" rgb="5CFF5C"/>
        <pm:color name="Farbe 44" rgb="9EFF9E"/>
        <pm:color name="Farbe 45" rgb="E0FFE0"/>
        <pm:color name="Farbe 46" rgb="9BBB59"/>
        <pm:color name="Farbe 47" rgb="8064A2"/>
        <pm:color name="Farbe 48" rgb="4BACC6"/>
        <pm:color name="Farbe 49" rgb="F79646"/>
        <pm:color name="Farbe 50" rgb="00D1D1"/>
        <pm:color name="Farbe 51" rgb="3DFFFF"/>
        <pm:color name="Farbe 52" rgb="5CFFFF"/>
        <pm:color name="Farbe 53" rgb="9EFFFF"/>
        <pm:color name="Farbe 54" rgb="E0FFFF"/>
        <pm:color name="Farbe 55" rgb="010180"/>
        <pm:color name="Farbe 56" rgb="0000A3"/>
        <pm:color name="Farbe 57" rgb="0000D1"/>
        <pm:color name="Farbe 58" rgb="3D3DFF"/>
        <pm:color name="Farbe 59" rgb="5C5CFF"/>
        <pm:color name="Farbe 60" rgb="FF9EFF"/>
        <pm:color name="Farbe 61" rgb="FFE0FF"/>
        <pm:color name="Farbe 62" rgb="9E9EFF"/>
        <pm:color name="Farbe 63" rgb="E0E0FF"/>
        <pm:color name="Farbe 64" rgb="808001"/>
        <pm:color name="Farbe 65" rgb="A3A300"/>
        <pm:color name="Farbe 66" rgb="D1D100"/>
        <pm:color name="Farbe 67" rgb="00A300"/>
        <pm:color name="Farbe 68" rgb="018001"/>
        <pm:color name="Farbe 69" rgb="FF5C5C"/>
        <pm:color name="Farbe 70" rgb="FF3DFF"/>
        <pm:color name="Farbe 71" rgb="FF5CFF"/>
        <pm:color name="Farbe 72" rgb="CAD9EB"/>
        <pm:color name="Farbe 73" rgb="FF9E9E"/>
        <pm:color name="Farbe 74" rgb="FFE0E0"/>
        <pm:color name="Farbe 75" rgb="D100D1"/>
        <pm:color name="Farbe 76" rgb="9E9E3D"/>
        <pm:color name="Farbe 77" rgb="919191"/>
        <pm:color name="Farbe 78" rgb="B5B5B5"/>
        <pm:color name="Farbe 79" rgb="ADAD5C"/>
        <pm:color name="Farbe 80" rgb="CECE9E"/>
        <pm:color name="Farbe 81" rgb="515100"/>
        <pm:color name="Farbe 82" rgb="242424"/>
        <pm:color name="Farbe 83" rgb="474747"/>
        <pm:color name="Farbe 84" rgb="6B6B6B"/>
        <pm:color name="Farbe 85" rgb="F0F0E0"/>
        <pm:color name="Farbe 86" rgb="800180"/>
        <pm:color name="Farbe 87" rgb="404001"/>
        <pm:color name="Farbe 88" rgb="A300A3"/>
        <pm:color name="Farbe 89" rgb="D9D9D9"/>
        <pm:color name="Farbe 90" rgb="686800"/>
        <pm:color name="Farbe 91" rgb="BFBFB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ables/table1.xml><?xml version="1.0" encoding="utf-8"?>
<table xmlns="http://schemas.openxmlformats.org/spreadsheetml/2006/main" id="1" name="Tabelle1" displayName="Tabelle1" ref="A6:F9">
  <autoFilter ref="A6:F9"/>
  <tableColumns count="6">
    <tableColumn id="1" name="Datum" totalsRowLabel="Kassenstand"/>
    <tableColumn id="2" name="Buch-Nr."/>
    <tableColumn id="3" name="Bemerkung"/>
    <tableColumn id="4" name="Zuordnung"/>
    <tableColumn id="5" name="Betrag" totalsRowFunction="sum"/>
    <tableColumn id="6" name="Konto" totalsRowFunction="sum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6:F9">
  <autoFilter ref="A6:F9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A6:F9">
  <autoFilter ref="A6:F9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8" showFirstColumn="0" showLastColumn="0" showRowStripes="1" showColumnStripes="0"/>
</table>
</file>

<file path=xl/tables/table4.xml><?xml version="1.0" encoding="utf-8"?>
<table xmlns="http://schemas.openxmlformats.org/spreadsheetml/2006/main" id="4" name="Tabelle7" displayName="Tabelle7" ref="A6:F9">
  <autoFilter ref="A6:F9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8" showFirstColumn="0" showLastColumn="0" showRowStripes="1" showColumnStripes="0"/>
</table>
</file>

<file path=xl/tables/table5.xml><?xml version="1.0" encoding="utf-8"?>
<table xmlns="http://schemas.openxmlformats.org/spreadsheetml/2006/main" id="5" name="Tabelle4" displayName="Tabelle4" ref="A6:F8">
  <autoFilter ref="A6:F8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9" showFirstColumn="0" showLastColumn="0" showRowStripes="1" showColumnStripes="0"/>
</table>
</file>

<file path=xl/tables/table6.xml><?xml version="1.0" encoding="utf-8"?>
<table xmlns="http://schemas.openxmlformats.org/spreadsheetml/2006/main" id="6" name="Tabelle5" displayName="Tabelle5" ref="A6:F8">
  <autoFilter ref="A6:F8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20" showFirstColumn="0" showLastColumn="0" showRowStripes="1" showColumnStripes="0"/>
</table>
</file>

<file path=xl/tables/table7.xml><?xml version="1.0" encoding="utf-8"?>
<table xmlns="http://schemas.openxmlformats.org/spreadsheetml/2006/main" id="7" name="Tabelle10" displayName="Tabelle10" ref="A6:F8" totalsRowShown="0">
  <autoFilter ref="A6:F8"/>
  <tableColumns count="6">
    <tableColumn id="1" name="Datum" totalsRowLabel="Ergebnis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6" showFirstColumn="0" showLastColumn="0" showRowStripes="1" showColumnStripes="0"/>
</table>
</file>

<file path=xl/tables/table8.xml><?xml version="1.0" encoding="utf-8"?>
<table xmlns="http://schemas.openxmlformats.org/spreadsheetml/2006/main" id="8" name="Tabelle6" displayName="Tabelle6" ref="A6:F8">
  <autoFilter ref="A6:F8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21" showFirstColumn="0" showLastColumn="0" showRowStripes="1" showColumnStripes="0"/>
</table>
</file>

<file path=xl/tables/table9.xml><?xml version="1.0" encoding="utf-8"?>
<table xmlns="http://schemas.openxmlformats.org/spreadsheetml/2006/main" id="9" name="Tabelle9" displayName="Tabelle9" ref="A6:F8">
  <autoFilter ref="A6:F8"/>
  <tableColumns count="6">
    <tableColumn id="1" name="Datum" totalsRowLabel="Kassenstand"/>
    <tableColumn id="2" name="Buch-Nr."/>
    <tableColumn id="3" name="Bemerkung"/>
    <tableColumn id="4" name="Zuordnung"/>
    <tableColumn id="5" name="Betrag"/>
    <tableColumn id="6" name="Konto" totalsRowFunction="sum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C:/Users/mshop/Documents/SoftMaker/Scripts/Kassenbuch 2024-25.bas" TargetMode="External"/><Relationship Id="rId2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 ?>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 ?>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 ?>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 ?>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 ?>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 ?>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666666"/>
  </sheetPr>
  <dimension ref="A1:N25"/>
  <sheetViews>
    <sheetView showGridLines="0" showZeros="0" tabSelected="1" view="normal" workbookViewId="0">
      <pane ySplit="8" topLeftCell="A9" activePane="bottomLeft" state="frozen"/>
      <selection pane="bottomLeft" activeCell="A9" sqref="A9"/>
    </sheetView>
  </sheetViews>
  <sheetFormatPr baseColWidth="9" defaultColWidth="10.000000" defaultRowHeight="15.40"/>
  <cols>
    <col min="1" max="1" width="10.216216" customWidth="1" style="3"/>
    <col min="2" max="2" width="8.936937" customWidth="1" style="3"/>
    <col min="3" max="3" width="35.756757" customWidth="1" style="16"/>
    <col min="4" max="4" width="12.765766" customWidth="1" style="16"/>
    <col min="5" max="5" width="10.216216" customWidth="1" style="5"/>
    <col min="6" max="6" width="7.657658" customWidth="1" style="20"/>
    <col min="7" max="7" width="9.927928" customWidth="1" style="3"/>
    <col min="8" max="8" width="10.000000" style="4"/>
    <col min="9" max="9" width="9.891892" customWidth="1" style="3"/>
    <col min="10" max="10" width="15.558559" customWidth="1" style="66"/>
    <col min="11" max="11" width="10.000000" style="5"/>
    <col min="12" max="16384" width="10.000000" style="3"/>
  </cols>
  <sheetData>
    <row r="1" spans="1:12" s="3" customFormat="1">
      <c r="A1" s="17" t="str">
        <f>Schlussrechnung!A1</f>
        <v>Mein Verein e. V.</v>
      </c>
      <c r="B1" s="9"/>
      <c r="C1" s="23"/>
      <c r="D1" s="23"/>
      <c r="E1" s="14"/>
      <c r="F1" s="21"/>
      <c r="H1" s="4"/>
      <c r="I1" s="113" t="s">
        <v>0</v>
      </c>
      <c r="J1" s="114"/>
      <c r="K1" s="115"/>
      <c r="L1" s="116"/>
    </row>
    <row r="2" spans="1:12">
      <c r="A2" s="18"/>
      <c r="B2" s="7"/>
      <c r="C2" s="24"/>
      <c r="D2" s="24"/>
      <c r="E2" s="15"/>
      <c r="F2" s="22"/>
      <c r="I2" s="68" t="s">
        <v>1</v>
      </c>
      <c r="J2" s="63"/>
      <c r="K2" s="69">
        <f>Barkasse!E5</f>
        <v>1000</v>
      </c>
      <c r="L2" s="110"/>
    </row>
    <row r="3" spans="1:12">
      <c r="A3" s="41">
        <f>Schlussrechnung!A3</f>
        <v>45658</v>
      </c>
      <c r="B3" s="42"/>
      <c r="C3" s="42"/>
      <c r="D3" s="42"/>
      <c r="E3" s="42"/>
      <c r="F3" s="43"/>
      <c r="I3" s="70" t="s">
        <v>2</v>
      </c>
      <c r="J3" s="64"/>
      <c r="K3" s="71">
        <f>Girokonto!E5</f>
        <v>2000</v>
      </c>
      <c r="L3" s="110"/>
    </row>
    <row r="4" spans="1:12">
      <c r="A4" s="50" t="s">
        <v>3</v>
      </c>
      <c r="B4" s="51"/>
      <c r="C4" s="52"/>
      <c r="D4" s="52"/>
      <c r="E4" s="53"/>
      <c r="F4" s="54"/>
      <c r="I4" s="72" t="s">
        <v>4</v>
      </c>
      <c r="J4" s="65"/>
      <c r="K4" s="73">
        <f>Sparbuch!E5</f>
        <v>3000</v>
      </c>
      <c r="L4" s="110"/>
    </row>
    <row r="5" spans="1:14">
      <c r="A5" s="104" t="s">
        <v>5</v>
      </c>
      <c r="B5" s="85">
        <f aca="1">TODAY()</f>
        <v>45816</v>
      </c>
      <c r="C5" s="84"/>
      <c r="D5" s="86"/>
      <c r="E5" s="87">
        <f>SUM(E7:E9)</f>
        <v>6000</v>
      </c>
      <c r="F5" s="88"/>
      <c r="G5" s="6"/>
      <c r="H5" s="6"/>
      <c r="I5" s="74"/>
      <c r="J5" s="75"/>
      <c r="K5" s="76"/>
      <c r="L5" s="111"/>
      <c r="M5" s="6"/>
      <c r="N5" s="6"/>
    </row>
    <row r="6" spans="1:14" s="6" customFormat="1">
      <c r="A6" s="89" t="s">
        <v>6</v>
      </c>
      <c r="B6" s="90" t="s">
        <v>7</v>
      </c>
      <c r="C6" s="91" t="s">
        <v>8</v>
      </c>
      <c r="D6" s="91" t="s">
        <v>9</v>
      </c>
      <c r="E6" s="92" t="s">
        <v>10</v>
      </c>
      <c r="F6" s="93" t="s">
        <v>11</v>
      </c>
      <c r="G6" s="3"/>
      <c r="H6" s="4"/>
      <c r="I6" s="77" t="s">
        <v>5</v>
      </c>
      <c r="J6" s="78"/>
      <c r="K6" s="79">
        <f>SUM(K2:K4)</f>
        <v>6000</v>
      </c>
      <c r="L6" s="112"/>
      <c r="M6" s="3"/>
      <c r="N6" s="3"/>
    </row>
    <row r="7" spans="1:6" hidden="1">
      <c r="A7" s="200"/>
      <c r="B7" s="201"/>
      <c r="C7" s="202"/>
      <c r="D7" s="202"/>
      <c r="E7" s="219"/>
      <c r="F7" s="203"/>
      <extLst>
        <ext uri="smNativeData">
          <pm:rowDef xmlns:pm="smNativeData" id="1749392821" r="7" hidden="1" collapsedDB="0" collapsedOL="0"/>
        </ext>
      </extLst>
    </row>
    <row r="8" spans="1:6" hidden="1">
      <c r="A8" s="200"/>
      <c r="B8" s="201"/>
      <c r="C8" s="202"/>
      <c r="D8" s="202"/>
      <c r="E8" s="219"/>
      <c r="F8" s="203"/>
      <extLst>
        <ext uri="smNativeData">
          <pm:rowDef xmlns:pm="smNativeData" id="1749392821" r="8" hidden="1" collapsedDB="0" collapsedOL="0"/>
        </ext>
      </extLst>
    </row>
    <row r="9" spans="1:11">
      <c r="A9" s="106">
        <f>Schlussrechnung!D12</f>
        <v>45658</v>
      </c>
      <c r="B9" s="107" t="n">
        <v>2025000</v>
      </c>
      <c r="C9" s="105" t="s">
        <v>12</v>
      </c>
      <c r="D9" s="105"/>
      <c r="E9" s="109">
        <f>Barkasse!E9+Girokonto!E9+Sparbuch!E9</f>
        <v>6000</v>
      </c>
      <c r="F9" s="108"/>
      <c r="K9" s="3"/>
    </row>
    <row r="10" spans="2:4">
      <c r="B10" s="4"/>
      <c r="C10" s="26"/>
      <c r="D10" s="26"/>
    </row>
    <row r="11" spans="1:4">
      <c r="A11" s="19"/>
      <c r="B11" s="6"/>
      <c r="C11" s="25"/>
      <c r="D11" s="25"/>
    </row>
    <row r="12" spans="11:11">
      <c r="K12" s="3"/>
    </row>
    <row r="13" spans="9:11">
      <c r="I13" s="3" t="s">
        <v>13</v>
      </c>
      <c r="K13" s="3"/>
    </row>
    <row r="14" spans="9:11">
      <c r="I14" s="230" t="s">
        <v>14</v>
      </c>
      <c r="K14" s="3"/>
    </row>
    <row r="16" spans="9:9">
      <c r="I16" s="255" t="s">
        <v>15</v>
      </c>
    </row>
    <row r="17" spans="8:12">
      <c r="H17" s="66"/>
      <c r="I17" s="3" t="s">
        <v>16</v>
      </c>
      <c r="K17" s="229" t="s">
        <v>17</v>
      </c>
      <c r="L17" s="1"/>
    </row>
    <row r="18" spans="8:12">
      <c r="H18" s="67"/>
      <c r="I18" s="3" t="s">
        <v>18</v>
      </c>
      <c r="K18" s="59" t="s">
        <v>19</v>
      </c>
      <c r="L18" s="1"/>
    </row>
    <row r="19" spans="9:12">
      <c r="I19" s="59"/>
      <c r="J19" s="67"/>
      <c r="K19" s="59"/>
      <c r="L19" s="1"/>
    </row>
    <row r="20" spans="9:12">
      <c r="I20" s="256" t="s">
        <v>20</v>
      </c>
      <c r="J20" s="67"/>
      <c r="K20" s="59"/>
      <c r="L20" s="1"/>
    </row>
    <row r="21" spans="8:12">
      <c r="H21" s="66"/>
      <c r="I21" s="3" t="s">
        <v>16</v>
      </c>
      <c r="K21" s="229" t="s">
        <v>21</v>
      </c>
      <c r="L21" s="1"/>
    </row>
    <row r="22" spans="8:12">
      <c r="H22" s="67"/>
      <c r="I22" s="3" t="s">
        <v>18</v>
      </c>
      <c r="K22" s="59" t="s">
        <v>22</v>
      </c>
      <c r="L22" s="1"/>
    </row>
    <row r="23" spans="9:12">
      <c r="I23" s="59"/>
      <c r="J23" s="67"/>
      <c r="K23" s="59"/>
      <c r="L23" s="1"/>
    </row>
    <row r="24" spans="9:12">
      <c r="I24" s="59"/>
      <c r="J24" s="67"/>
      <c r="K24" s="59"/>
      <c r="L24" s="1"/>
    </row>
    <row r="25" spans="9:12">
      <c r="I25" s="59"/>
      <c r="J25" s="67"/>
      <c r="K25" s="59"/>
      <c r="L25" s="1"/>
    </row>
  </sheetData>
  <mergeCells count="10">
    <mergeCell ref="I1:L1"/>
    <mergeCell ref="A1:F2"/>
    <mergeCell ref="K2:L2"/>
    <mergeCell ref="A3:F3"/>
    <mergeCell ref="K3:L3"/>
    <mergeCell ref="A4:F4"/>
    <mergeCell ref="K4:L4"/>
    <mergeCell ref="K5:L5"/>
    <mergeCell ref="K6:L6"/>
    <mergeCell ref="G7:H7"/>
  </mergeCells>
  <hyperlinks>
    <hyperlink ref="I14" r:id="rId1"/>
  </hyperlinks>
  <printOptions>
    <extLst>
      <ext uri="smNativeData">
        <pm:pageFlags xmlns:pm="smNativeData" id="1749392821" printRowHead="0" printColHead="0" printHeadLine="0" printFootLine="1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oddFooter>&amp;LDer Winterstetter e. V.&amp;CKassenbuch&amp;R&amp;P</odd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2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4F81BD"/>
  </sheetPr>
  <dimension ref="A1:J38"/>
  <sheetViews>
    <sheetView showGridLines="0" showZeros="0" view="normal" workbookViewId="0">
      <pane ySplit="6" topLeftCell="A11" activePane="bottomLeft" state="frozen"/>
      <selection pane="bottomLeft" activeCell="I31" sqref="I31"/>
    </sheetView>
  </sheetViews>
  <sheetFormatPr baseColWidth="9" defaultColWidth="10.000000" defaultRowHeight="14.20"/>
  <cols>
    <col min="1" max="1" width="10.216216" customWidth="1"/>
    <col min="2" max="2" width="8.936937" customWidth="1" style="0"/>
    <col min="3" max="3" width="35.756757" customWidth="1"/>
    <col min="4" max="4" width="12.765766" customWidth="1" style="27"/>
    <col min="5" max="5" width="10.216216" customWidth="1" style="13"/>
    <col min="6" max="6" width="7.657658" customWidth="1" style="20"/>
    <col min="9" max="9" width="14.315315" customWidth="1" style="118"/>
    <col min="10" max="10" width="19.450450" customWidth="1" style="118"/>
  </cols>
  <sheetData>
    <row r="1" spans="1:6">
      <c r="A1" s="8" t="str">
        <f>Schlussrechnung!A1</f>
        <v>Mein Verein e. V.</v>
      </c>
      <c r="B1" s="9"/>
      <c r="C1" s="9"/>
      <c r="D1" s="23"/>
      <c r="E1" s="14"/>
      <c r="F1" s="21"/>
    </row>
    <row r="2" spans="1:6">
      <c r="A2" s="11"/>
      <c r="B2" s="7"/>
      <c r="C2" s="7"/>
      <c r="D2" s="24"/>
      <c r="E2" s="15"/>
      <c r="F2" s="22"/>
    </row>
    <row r="3" spans="1:6">
      <c r="A3" s="41">
        <f>Schlussrechnung!A3</f>
        <v>45658</v>
      </c>
      <c r="B3" s="42"/>
      <c r="C3" s="42"/>
      <c r="D3" s="42"/>
      <c r="E3" s="42"/>
      <c r="F3" s="43"/>
    </row>
    <row r="4" spans="1:6">
      <c r="A4" s="214" t="s">
        <v>1</v>
      </c>
      <c r="B4" s="215"/>
      <c r="C4" s="215"/>
      <c r="D4" s="216"/>
      <c r="E4" s="217"/>
      <c r="F4" s="218"/>
    </row>
    <row r="5" spans="1:6">
      <c r="A5" s="96" t="s">
        <v>5</v>
      </c>
      <c r="B5" s="97"/>
      <c r="C5" s="97"/>
      <c r="D5" s="81"/>
      <c r="E5" s="82">
        <f>SUM(E7:E9)</f>
        <v>1000</v>
      </c>
      <c r="F5" s="83"/>
    </row>
    <row r="6" spans="1:10" s="0" customFormat="1" ht="13.45">
      <c r="A6" s="98" t="s">
        <v>6</v>
      </c>
      <c r="B6" s="99" t="s">
        <v>7</v>
      </c>
      <c r="C6" s="99" t="s">
        <v>8</v>
      </c>
      <c r="D6" s="100" t="s">
        <v>9</v>
      </c>
      <c r="E6" s="101" t="s">
        <v>10</v>
      </c>
      <c r="F6" s="80" t="s">
        <v>11</v>
      </c>
      <c r="I6" s="118"/>
      <c r="J6" s="118"/>
    </row>
    <row r="7" spans="1:10" s="0" customFormat="1" hidden="1" ht="13.45">
      <c r="A7" s="270" t="str">
        <f>IF(EXACT(Kassenbuch!$F7,"Bar"),Kassenbuch!A7,"")</f>
        <v/>
      </c>
      <c r="B7" s="102" t="str">
        <f>IF(EXACT(Kassenbuch!$F7,"Bar"),Kassenbuch!B7,"")</f>
        <v/>
      </c>
      <c r="C7" s="103" t="str">
        <f>IF(EXACT(Kassenbuch!$F7,"Bar"),Kassenbuch!C7,"")</f>
        <v/>
      </c>
      <c r="D7" s="103" t="str">
        <f>IF(EXACT(Kassenbuch!$F7,"Bar"),Kassenbuch!D7,"")</f>
        <v/>
      </c>
      <c r="E7" s="220" t="str">
        <f>IF(EXACT(Kassenbuch!$F7,"Bar"),Kassenbuch!E7,"")</f>
        <v/>
      </c>
      <c r="F7" s="272" t="str">
        <f>IF(EXACT(Kassenbuch!$F7,"Bar"),Kassenbuch!F7,"")</f>
        <v/>
      </c>
      <c r="I7" s="118"/>
      <c r="J7" s="118"/>
      <extLst>
        <ext uri="smNativeData">
          <pm:rowDef xmlns:pm="smNativeData" id="1749392821" r="7" hidden="1" collapsedDB="0" collapsedOL="0"/>
        </ext>
      </extLst>
    </row>
    <row r="8" spans="1:10" s="0" customFormat="1" hidden="1" ht="13.45">
      <c r="A8" s="270" t="str">
        <f>IF(EXACT(Kassenbuch!$F8,"Bar"),Kassenbuch!A8,"")</f>
        <v/>
      </c>
      <c r="B8" s="102" t="str">
        <f>IF(EXACT(Kassenbuch!$F8,"Bar"),Kassenbuch!B8,"")</f>
        <v/>
      </c>
      <c r="C8" s="103" t="str">
        <f>IF(EXACT(Kassenbuch!$F8,"Bar"),Kassenbuch!C8,"")</f>
        <v/>
      </c>
      <c r="D8" s="103" t="str">
        <f>IF(EXACT(Kassenbuch!$F8,"Bar"),Kassenbuch!D8,"")</f>
        <v/>
      </c>
      <c r="E8" s="220" t="str">
        <f>IF(EXACT(Kassenbuch!$F8,"Bar"),Kassenbuch!E8,"")</f>
        <v/>
      </c>
      <c r="F8" s="272" t="str">
        <f>IF(EXACT(Kassenbuch!$F8,"Bar"),Kassenbuch!F8,"")</f>
        <v/>
      </c>
      <c r="I8" s="118"/>
      <c r="J8" s="118"/>
      <extLst>
        <ext uri="smNativeData">
          <pm:rowDef xmlns:pm="smNativeData" id="1749392821" r="8" hidden="1" collapsedDB="0" collapsedOL="0"/>
        </ext>
      </extLst>
    </row>
    <row r="9" spans="1:6">
      <c r="A9" s="271">
        <f>Schlussrechnung!D12</f>
        <v>45658</v>
      </c>
      <c r="B9" s="261"/>
      <c r="C9" s="282" t="s">
        <v>12</v>
      </c>
      <c r="D9" s="262"/>
      <c r="E9" s="263">
        <f>Schlussrechnung!E9</f>
        <v>1000</v>
      </c>
      <c r="F9" s="273"/>
    </row>
    <row r="10" spans="9:10" ht="12.70" customHeight="1">
      <c r="I10" s="123" t="s">
        <v>23</v>
      </c>
      <c r="J10" s="124"/>
    </row>
    <row r="11" spans="9:10">
      <c r="I11" s="119" t="s">
        <v>24</v>
      </c>
      <c r="J11" s="197" t="n">
        <v>0</v>
      </c>
    </row>
    <row r="12" spans="9:10">
      <c r="I12" s="119" t="s">
        <v>25</v>
      </c>
      <c r="J12" s="197" t="n">
        <v>0</v>
      </c>
    </row>
    <row r="13" spans="9:10">
      <c r="I13" s="120" t="s">
        <v>26</v>
      </c>
      <c r="J13" s="121"/>
    </row>
    <row r="14" spans="9:10">
      <c r="I14" s="241" t="s">
        <v>27</v>
      </c>
      <c r="J14" s="198" t="n">
        <v>0</v>
      </c>
    </row>
    <row r="15" spans="9:10">
      <c r="I15" s="122" t="n">
        <v>50</v>
      </c>
      <c r="J15" s="198" t="n">
        <v>0</v>
      </c>
    </row>
    <row r="16" spans="9:10">
      <c r="I16" s="122" t="n">
        <v>20</v>
      </c>
      <c r="J16" s="198" t="n">
        <v>0</v>
      </c>
    </row>
    <row r="17" spans="3:10">
      <c r="C17" s="27"/>
      <c r="I17" s="122" t="n">
        <v>10</v>
      </c>
      <c r="J17" s="198" t="n">
        <v>0</v>
      </c>
    </row>
    <row r="18" spans="9:10">
      <c r="I18" s="122" t="n">
        <v>5</v>
      </c>
      <c r="J18" s="198" t="n">
        <v>0</v>
      </c>
    </row>
    <row r="19" spans="9:10">
      <c r="I19" s="122" t="n">
        <v>2</v>
      </c>
      <c r="J19" s="198" t="n">
        <v>0</v>
      </c>
    </row>
    <row r="20" spans="9:10">
      <c r="I20" s="122" t="n">
        <v>1</v>
      </c>
      <c r="J20" s="198" t="n">
        <v>0</v>
      </c>
    </row>
    <row r="21" spans="9:10">
      <c r="I21" s="122" t="n">
        <v>0.5</v>
      </c>
      <c r="J21" s="198" t="n">
        <v>0</v>
      </c>
    </row>
    <row r="22" spans="9:10">
      <c r="I22" s="122" t="n">
        <v>0.2</v>
      </c>
      <c r="J22" s="198" t="n">
        <v>0</v>
      </c>
    </row>
    <row r="23" spans="9:10">
      <c r="I23" s="122" t="n">
        <v>0.1</v>
      </c>
      <c r="J23" s="198" t="n">
        <v>0</v>
      </c>
    </row>
    <row r="24" spans="9:10">
      <c r="I24" s="122" t="n">
        <v>0.05</v>
      </c>
      <c r="J24" s="198" t="n">
        <v>0</v>
      </c>
    </row>
    <row r="25" spans="9:10">
      <c r="I25" s="122" t="n">
        <v>0.02</v>
      </c>
      <c r="J25" s="198" t="n">
        <v>0</v>
      </c>
    </row>
    <row r="26" spans="9:10">
      <c r="I26" s="126" t="n">
        <v>0.01</v>
      </c>
      <c r="J26" s="199" t="n">
        <v>0</v>
      </c>
    </row>
    <row r="27" spans="9:10">
      <c r="I27" s="127" t="s">
        <v>28</v>
      </c>
      <c r="J27" s="125">
        <f>SUM(J11:J26)</f>
        <v>0</v>
      </c>
    </row>
    <row r="31" spans="9:9">
      <c r="I31" s="118" t="s">
        <v>29</v>
      </c>
    </row>
    <row r="33" spans="9:10">
      <c r="I33" s="226" t="s">
        <v>30</v>
      </c>
      <c r="J33" s="227">
        <f>SUMIF(E7:E8,"&gt;0")</f>
        <v>0</v>
      </c>
    </row>
    <row r="34" spans="9:10">
      <c r="I34" s="226" t="s">
        <v>31</v>
      </c>
      <c r="J34" s="227">
        <f>SUMIF(E7:E8,"&lt;0")</f>
        <v>0</v>
      </c>
    </row>
    <row r="35" spans="9:10">
      <c r="I35" s="228" t="s">
        <v>32</v>
      </c>
      <c r="J35" s="227">
        <f>_xlfn.SUMIFS(E7:E8,E7:E8,"&gt;0",D7:D8,"Übertrag")</f>
        <v>0</v>
      </c>
    </row>
    <row r="36" spans="9:10">
      <c r="I36" s="228" t="s">
        <v>33</v>
      </c>
      <c r="J36" s="227">
        <f>_xlfn.SUMIFS(E7:E8,E7:E8,"&lt;0",D7:D8,"Übertrag")</f>
        <v>0</v>
      </c>
    </row>
    <row r="37" spans="9:10">
      <c r="I37" s="228" t="s">
        <v>34</v>
      </c>
      <c r="J37" s="227">
        <f>J33-J35</f>
        <v>0</v>
      </c>
    </row>
    <row r="38" spans="9:10">
      <c r="I38" s="228" t="s">
        <v>35</v>
      </c>
      <c r="J38" s="227">
        <f>J34-J36</f>
        <v>0</v>
      </c>
    </row>
  </sheetData>
  <mergeCells count="4">
    <mergeCell ref="A1:F2"/>
    <mergeCell ref="A3:F3"/>
    <mergeCell ref="A4:F4"/>
    <mergeCell ref="I10:J10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95B3D7"/>
  </sheetPr>
  <dimension ref="A1:J38"/>
  <sheetViews>
    <sheetView showGridLines="0" showZeros="0" view="normal" workbookViewId="0">
      <selection activeCell="I31" sqref="I31"/>
    </sheetView>
  </sheetViews>
  <sheetFormatPr baseColWidth="9" defaultColWidth="10.000000" defaultRowHeight="13.45"/>
  <cols>
    <col min="1" max="1" width="10.216216" customWidth="1"/>
    <col min="2" max="2" width="8.936937" customWidth="1" style="0"/>
    <col min="3" max="3" width="35.756757" customWidth="1"/>
    <col min="4" max="4" width="12.765766" customWidth="1"/>
    <col min="5" max="5" width="10.216216" customWidth="1" style="13"/>
    <col min="6" max="6" width="7.657658" customWidth="1"/>
    <col min="9" max="9" width="28.216216" customWidth="1"/>
  </cols>
  <sheetData>
    <row r="1" spans="1:6">
      <c r="A1" s="8" t="str">
        <f>Schlussrechnung!A1</f>
        <v>Mein Verein e. V.</v>
      </c>
      <c r="B1" s="9"/>
      <c r="C1" s="9"/>
      <c r="D1" s="9"/>
      <c r="E1" s="14"/>
      <c r="F1" s="10"/>
    </row>
    <row r="2" spans="1:6">
      <c r="A2" s="11"/>
      <c r="B2" s="7"/>
      <c r="C2" s="7"/>
      <c r="D2" s="7"/>
      <c r="E2" s="15"/>
      <c r="F2" s="12"/>
    </row>
    <row r="3" spans="1:6">
      <c r="A3" s="41">
        <f>Schlussrechnung!A3</f>
        <v>45658</v>
      </c>
      <c r="B3" s="42"/>
      <c r="C3" s="42"/>
      <c r="D3" s="42"/>
      <c r="E3" s="42"/>
      <c r="F3" s="44"/>
    </row>
    <row r="4" spans="1:6">
      <c r="A4" s="193" t="s">
        <v>2</v>
      </c>
      <c r="B4" s="194"/>
      <c r="C4" s="194"/>
      <c r="D4" s="194"/>
      <c r="E4" s="195"/>
      <c r="F4" s="196"/>
    </row>
    <row r="5" spans="1:6">
      <c r="A5" s="96" t="s">
        <v>5</v>
      </c>
      <c r="B5" s="97"/>
      <c r="C5" s="97"/>
      <c r="D5" s="97"/>
      <c r="E5" s="82">
        <f>SUM(E7:E9)</f>
        <v>2000</v>
      </c>
      <c r="F5" s="213"/>
    </row>
    <row r="6" spans="1:6">
      <c r="A6" s="131" t="s">
        <v>6</v>
      </c>
      <c r="B6" s="132" t="s">
        <v>7</v>
      </c>
      <c r="C6" s="132" t="s">
        <v>8</v>
      </c>
      <c r="D6" s="132" t="s">
        <v>9</v>
      </c>
      <c r="E6" s="133" t="s">
        <v>10</v>
      </c>
      <c r="F6" s="134" t="s">
        <v>11</v>
      </c>
    </row>
    <row r="7" spans="1:6" hidden="1">
      <c r="A7" s="94" t="str">
        <f>IF(EXACT(Kassenbuch!$F7,"GiroKto"),Kassenbuch!A7,"")</f>
        <v/>
      </c>
      <c r="B7" s="135" t="str">
        <f>IF(EXACT(Kassenbuch!$F7,"GiroKto"),Kassenbuch!B7,"")</f>
        <v/>
      </c>
      <c r="C7" s="95" t="str">
        <f>IF(EXACT(Kassenbuch!$F7,"GiroKto"),Kassenbuch!C7,"")</f>
        <v/>
      </c>
      <c r="D7" s="95" t="str">
        <f>IF(EXACT(Kassenbuch!$F7,"GiroKto"),Kassenbuch!D7,"")</f>
        <v/>
      </c>
      <c r="E7" s="221" t="str">
        <f>IF(EXACT(Kassenbuch!$F7,"GiroKto"),Kassenbuch!E7,"")</f>
        <v/>
      </c>
      <c r="F7" s="274" t="str">
        <f>IF(EXACT(Kassenbuch!$F7,"GiroKto"),Kassenbuch!F7,"")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94" t="str">
        <f>IF(EXACT(Kassenbuch!$F8,"GiroKto"),Kassenbuch!A8,"")</f>
        <v/>
      </c>
      <c r="B8" s="135" t="str">
        <f>IF(EXACT(Kassenbuch!$F8,"GiroKto"),Kassenbuch!B8,"")</f>
        <v/>
      </c>
      <c r="C8" s="95" t="str">
        <f>IF(EXACT(Kassenbuch!$F8,"GiroKto"),Kassenbuch!C8,"")</f>
        <v/>
      </c>
      <c r="D8" s="95" t="str">
        <f>IF(EXACT(Kassenbuch!$F8,"GiroKto"),Kassenbuch!D8,"")</f>
        <v/>
      </c>
      <c r="E8" s="221" t="str">
        <f>IF(EXACT(Kassenbuch!$F8,"GiroKto"),Kassenbuch!E8,"")</f>
        <v/>
      </c>
      <c r="F8" s="274" t="str">
        <f>IF(EXACT(Kassenbuch!$F8,"GiroKto"),Kassenbuch!F8,"")</f>
        <v/>
      </c>
      <extLst>
        <ext uri="smNativeData">
          <pm:rowDef xmlns:pm="smNativeData" id="1749392821" r="8" hidden="1" collapsedDB="0" collapsedOL="0"/>
        </ext>
      </extLst>
    </row>
    <row r="9" spans="1:6">
      <c r="A9" s="276">
        <f>Schlussrechnung!D12</f>
        <v>45658</v>
      </c>
      <c r="B9" s="264"/>
      <c r="C9" s="283" t="s">
        <v>12</v>
      </c>
      <c r="D9" s="265"/>
      <c r="E9" s="266">
        <f>Schlussrechnung!E10</f>
        <v>2000</v>
      </c>
      <c r="F9" s="275"/>
    </row>
    <row r="31" spans="9:9">
      <c r="I31" t="s">
        <v>29</v>
      </c>
    </row>
    <row r="33" spans="9:10">
      <c r="I33" s="226" t="s">
        <v>30</v>
      </c>
      <c r="J33" s="227">
        <f>SUMIF(E7:E8,"&gt;0")</f>
        <v>0</v>
      </c>
    </row>
    <row r="34" spans="9:10">
      <c r="I34" s="226" t="s">
        <v>31</v>
      </c>
      <c r="J34" s="227">
        <f>SUMIF(E7:E8,"&lt;0")</f>
        <v>0</v>
      </c>
    </row>
    <row r="35" spans="9:10">
      <c r="I35" s="228" t="s">
        <v>36</v>
      </c>
      <c r="J35" s="227">
        <f>_xlfn.SUMIFS(E7:E8,E7:E8,"&gt;0",D7:D8,"Übertrag")</f>
        <v>0</v>
      </c>
    </row>
    <row r="36" spans="9:10">
      <c r="I36" s="228" t="s">
        <v>37</v>
      </c>
      <c r="J36" s="227">
        <f>_xlfn.SUMIFS(E7:E8,E7:E8,"&lt;0",D7:D8,"Übertrag")</f>
        <v>0</v>
      </c>
    </row>
    <row r="37" spans="9:10">
      <c r="I37" s="228" t="s">
        <v>38</v>
      </c>
      <c r="J37" s="227">
        <f>J33-J35</f>
        <v>0</v>
      </c>
    </row>
    <row r="38" spans="9:10">
      <c r="I38" s="228" t="s">
        <v>39</v>
      </c>
      <c r="J38" s="227">
        <f>J34-J36</f>
        <v>0</v>
      </c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4BACC6"/>
  </sheetPr>
  <dimension ref="A1:J38"/>
  <sheetViews>
    <sheetView showGridLines="0" showZeros="0" view="normal" topLeftCell="C1" workbookViewId="0">
      <pane ySplit="6" topLeftCell="A7" activePane="bottomLeft" state="frozen"/>
      <selection pane="bottomLeft" activeCell="I31" sqref="I31"/>
    </sheetView>
  </sheetViews>
  <sheetFormatPr baseColWidth="9" defaultColWidth="10.000000" defaultRowHeight="13.45"/>
  <cols>
    <col min="1" max="1" width="10.216216" customWidth="1" style="29"/>
    <col min="2" max="2" width="8.936937" customWidth="1" style="0"/>
    <col min="3" max="3" width="35.756757" customWidth="1" style="27"/>
    <col min="4" max="4" width="12.765766" customWidth="1" style="27"/>
    <col min="5" max="5" width="10.216216" customWidth="1" style="13"/>
    <col min="6" max="6" width="7.657658" customWidth="1" style="20"/>
    <col min="9" max="9" width="28.216216" customWidth="1"/>
  </cols>
  <sheetData>
    <row r="1" spans="1:6">
      <c r="A1" s="17" t="str">
        <f>Schlussrechnung!A1</f>
        <v>Mein Verein e. V.</v>
      </c>
      <c r="B1" s="9"/>
      <c r="C1" s="23"/>
      <c r="D1" s="23"/>
      <c r="E1" s="14"/>
      <c r="F1" s="21"/>
    </row>
    <row r="2" spans="1:6">
      <c r="A2" s="18"/>
      <c r="B2" s="7"/>
      <c r="C2" s="24"/>
      <c r="D2" s="24"/>
      <c r="E2" s="15"/>
      <c r="F2" s="22"/>
    </row>
    <row r="3" spans="1:6">
      <c r="A3" s="46">
        <f>Kassenbuch!A3</f>
        <v>45658</v>
      </c>
      <c r="B3" s="45"/>
      <c r="C3" s="47"/>
      <c r="D3" s="47"/>
      <c r="E3" s="48"/>
      <c r="F3" s="43"/>
    </row>
    <row r="4" spans="1:6">
      <c r="A4" s="188" t="s">
        <v>4</v>
      </c>
      <c r="B4" s="189"/>
      <c r="C4" s="190"/>
      <c r="D4" s="190"/>
      <c r="E4" s="191"/>
      <c r="F4" s="192"/>
    </row>
    <row r="5" spans="1:6">
      <c r="A5" s="141" t="s">
        <v>5</v>
      </c>
      <c r="B5" s="97"/>
      <c r="C5" s="81"/>
      <c r="D5" s="81"/>
      <c r="E5" s="82">
        <f>SUM(E7:E9)</f>
        <v>3000</v>
      </c>
      <c r="F5" s="83"/>
    </row>
    <row r="6" spans="1:6">
      <c r="A6" s="136" t="s">
        <v>6</v>
      </c>
      <c r="B6" s="137" t="s">
        <v>7</v>
      </c>
      <c r="C6" s="138" t="s">
        <v>8</v>
      </c>
      <c r="D6" s="138" t="s">
        <v>9</v>
      </c>
      <c r="E6" s="139" t="s">
        <v>10</v>
      </c>
      <c r="F6" s="140" t="s">
        <v>11</v>
      </c>
    </row>
    <row r="7" spans="1:6" hidden="1">
      <c r="A7" s="277" t="str">
        <f>IF(EXACT(Kassenbuch!$F7,"SpBuch"),Kassenbuch!A7,"")</f>
        <v/>
      </c>
      <c r="B7" s="129" t="str">
        <f>IF(EXACT(Kassenbuch!$F7,"SpBuch"),Kassenbuch!B7,"")</f>
        <v/>
      </c>
      <c r="C7" s="130" t="str">
        <f>IF(EXACT(Kassenbuch!$F7,"SpBuch"),Kassenbuch!C7,"")</f>
        <v/>
      </c>
      <c r="D7" s="130" t="str">
        <f>IF(EXACT(Kassenbuch!$F7,"SpBuch"),Kassenbuch!D7,"")</f>
        <v/>
      </c>
      <c r="E7" s="222" t="str">
        <f>IF(EXACT(Kassenbuch!$F7,"SpBuch"),Kassenbuch!E7,"")</f>
        <v/>
      </c>
      <c r="F7" s="279" t="str">
        <f>IF(EXACT(Kassenbuch!$F7,"SpBuch"),Kassenbuch!F7,"")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277" t="str">
        <f>IF(EXACT(Kassenbuch!$F8,"SpBuch"),Kassenbuch!A8,"")</f>
        <v/>
      </c>
      <c r="B8" s="129" t="str">
        <f>IF(EXACT(Kassenbuch!$F8,"SpBuch"),Kassenbuch!B8,"")</f>
        <v/>
      </c>
      <c r="C8" s="130" t="str">
        <f>IF(EXACT(Kassenbuch!$F8,"SpBuch"),Kassenbuch!C8,"")</f>
        <v/>
      </c>
      <c r="D8" s="130" t="str">
        <f>IF(EXACT(Kassenbuch!$F8,"SpBuch"),Kassenbuch!D8,"")</f>
        <v/>
      </c>
      <c r="E8" s="222" t="str">
        <f>IF(EXACT(Kassenbuch!$F8,"SpBuch"),Kassenbuch!E8,"")</f>
        <v/>
      </c>
      <c r="F8" s="279" t="str">
        <f>IF(EXACT(Kassenbuch!$F8,"SpBuch"),Kassenbuch!F8,"")</f>
        <v/>
      </c>
      <extLst>
        <ext uri="smNativeData">
          <pm:rowDef xmlns:pm="smNativeData" id="1749392821" r="8" hidden="1" collapsedDB="0" collapsedOL="0"/>
        </ext>
      </extLst>
    </row>
    <row r="9" spans="1:6">
      <c r="A9" s="278">
        <f>Schlussrechnung!D12</f>
        <v>45658</v>
      </c>
      <c r="B9" s="267"/>
      <c r="C9" s="284" t="s">
        <v>12</v>
      </c>
      <c r="D9" s="268"/>
      <c r="E9" s="269">
        <f>Schlussrechnung!E11</f>
        <v>3000</v>
      </c>
      <c r="F9" s="280"/>
    </row>
    <row r="31" spans="9:9">
      <c r="I31" t="s">
        <v>40</v>
      </c>
    </row>
    <row r="33" spans="9:10">
      <c r="I33" s="226" t="s">
        <v>30</v>
      </c>
      <c r="J33" s="227">
        <f>SUMIF(E7:E8,"&gt;0")</f>
        <v>0</v>
      </c>
    </row>
    <row r="34" spans="9:10">
      <c r="I34" s="226" t="s">
        <v>31</v>
      </c>
      <c r="J34" s="227">
        <f>SUMIF(E7:E8,"&lt;0")</f>
        <v>0</v>
      </c>
    </row>
    <row r="35" spans="9:10">
      <c r="I35" s="228" t="s">
        <v>32</v>
      </c>
      <c r="J35" s="227">
        <f>_xlfn.SUMIFS(E7:E8,E7:E8,"&gt;0",D7:D8,"Übertrag")</f>
        <v>0</v>
      </c>
    </row>
    <row r="36" spans="9:10">
      <c r="I36" s="228" t="s">
        <v>37</v>
      </c>
      <c r="J36" s="227">
        <f>_xlfn.SUMIFS(E7:E8,E7:E8,"&lt;0",C7:C8,"Übertrag")</f>
        <v>0</v>
      </c>
    </row>
    <row r="37" spans="9:10">
      <c r="I37" s="228" t="s">
        <v>41</v>
      </c>
      <c r="J37" s="227">
        <f>J33-J35</f>
        <v>0</v>
      </c>
    </row>
    <row r="38" spans="9:10">
      <c r="I38" s="228" t="s">
        <v>42</v>
      </c>
      <c r="J38" s="227">
        <f>J34-J36</f>
        <v>0</v>
      </c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9BBB59"/>
  </sheetPr>
  <dimension ref="A1:F8"/>
  <sheetViews>
    <sheetView showGridLines="0" showZeros="0" view="normal" workbookViewId="0">
      <pane ySplit="6" topLeftCell="A9" activePane="bottomLeft" state="frozen"/>
      <selection pane="bottomLeft" activeCell="A4" sqref="A4:F4"/>
    </sheetView>
  </sheetViews>
  <sheetFormatPr baseColWidth="9" defaultColWidth="10.000000" defaultRowHeight="13.45"/>
  <cols>
    <col min="1" max="1" width="10.216216" customWidth="1" style="29"/>
    <col min="2" max="2" width="8.936937" customWidth="1" style="0"/>
    <col min="3" max="3" width="35.756757" customWidth="1" style="27"/>
    <col min="4" max="4" width="12.765766" customWidth="1" style="27"/>
    <col min="5" max="5" width="10.216216" customWidth="1" style="13"/>
    <col min="6" max="6" width="7.657658" customWidth="1" style="28"/>
  </cols>
  <sheetData>
    <row r="1" spans="1:6">
      <c r="A1" s="17" t="str">
        <f>Schlussrechnung!A1</f>
        <v>Mein Verein e. V.</v>
      </c>
      <c r="B1" s="9"/>
      <c r="C1" s="23"/>
      <c r="D1" s="23"/>
      <c r="E1" s="14"/>
      <c r="F1" s="21"/>
    </row>
    <row r="2" spans="1:6">
      <c r="A2" s="18"/>
      <c r="B2" s="7"/>
      <c r="C2" s="24"/>
      <c r="D2" s="24"/>
      <c r="E2" s="15"/>
      <c r="F2" s="22"/>
    </row>
    <row r="3" spans="1:6">
      <c r="A3" s="41">
        <f>Schlussrechnung!A3</f>
        <v>45658</v>
      </c>
      <c r="B3" s="42"/>
      <c r="C3" s="42"/>
      <c r="D3" s="42"/>
      <c r="E3" s="42"/>
      <c r="F3" s="43"/>
    </row>
    <row r="4" spans="1:6">
      <c r="A4" s="183" t="s">
        <v>43</v>
      </c>
      <c r="B4" s="184"/>
      <c r="C4" s="185"/>
      <c r="D4" s="185"/>
      <c r="E4" s="186"/>
      <c r="F4" s="187"/>
    </row>
    <row r="5" spans="1:6">
      <c r="A5" s="141" t="s">
        <v>44</v>
      </c>
      <c r="B5" s="97"/>
      <c r="C5" s="81"/>
      <c r="D5" s="81"/>
      <c r="E5" s="82">
        <f>SUM(E7:E8)</f>
        <v>0</v>
      </c>
      <c r="F5" s="83"/>
    </row>
    <row r="6" spans="1:6">
      <c r="A6" s="142" t="s">
        <v>6</v>
      </c>
      <c r="B6" s="143" t="s">
        <v>7</v>
      </c>
      <c r="C6" s="144" t="s">
        <v>8</v>
      </c>
      <c r="D6" s="144" t="s">
        <v>9</v>
      </c>
      <c r="E6" s="223" t="s">
        <v>10</v>
      </c>
      <c r="F6" s="145" t="s">
        <v>11</v>
      </c>
    </row>
    <row r="7" spans="1:6" hidden="1">
      <c r="A7" s="277" t="str">
        <f>IF(EXACT(Kassenbuch!$D7,"Markt/Hockete"),Kassenbuch!A7,"")</f>
        <v/>
      </c>
      <c r="B7" s="146"/>
      <c r="C7" s="130" t="str">
        <f>IF(EXACT(Kassenbuch!$D7,"Markt/Hockete"),Kassenbuch!C7,"")</f>
        <v/>
      </c>
      <c r="D7" s="130" t="str">
        <f>IF(EXACT(Kassenbuch!$D7,"Markt/Hockete"),Kassenbuch!D7,"")</f>
        <v/>
      </c>
      <c r="E7" s="222" t="str">
        <f>IF(EXACT(Kassenbuch!$D7,"Markt/Hockete"),Kassenbuch!E7,"")</f>
        <v/>
      </c>
      <c r="F7" s="281"/>
      <extLst>
        <ext uri="smNativeData">
          <pm:rowDef xmlns:pm="smNativeData" id="1749392821" r="7" hidden="1" collapsedDB="0" collapsedOL="0"/>
        </ext>
      </extLst>
    </row>
    <row r="8" spans="1:6" hidden="1">
      <c r="A8" s="277" t="str">
        <f>IF(EXACT(Kassenbuch!$D8,"Markt/Hockete"),Kassenbuch!A8,"")</f>
        <v/>
      </c>
      <c r="B8" s="146"/>
      <c r="C8" s="130" t="str">
        <f>IF(EXACT(Kassenbuch!$D8,"Markt/Hockete"),Kassenbuch!C8,"")</f>
        <v/>
      </c>
      <c r="D8" s="130" t="str">
        <f>IF(EXACT(Kassenbuch!$D8,"Markt/Hockete"),Kassenbuch!D8,"")</f>
        <v/>
      </c>
      <c r="E8" s="222" t="str">
        <f>IF(EXACT(Kassenbuch!$D8,"Markt/Hockete"),Kassenbuch!E8,"")</f>
        <v/>
      </c>
      <c r="F8" s="281"/>
      <extLst>
        <ext uri="smNativeData">
          <pm:rowDef xmlns:pm="smNativeData" id="1749392821" r="8" hidden="1" collapsedDB="0" collapsedOL="0"/>
        </ext>
      </extLst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007F00"/>
  </sheetPr>
  <dimension ref="A1:J20"/>
  <sheetViews>
    <sheetView showGridLines="0" showZeros="0" view="normal" workbookViewId="0">
      <pane ySplit="6" topLeftCell="A7" activePane="bottomLeft" state="frozen"/>
      <selection pane="bottomLeft" activeCell="A4" sqref="A4:F4"/>
    </sheetView>
  </sheetViews>
  <sheetFormatPr baseColWidth="9" defaultColWidth="10.000000" defaultRowHeight="13.45"/>
  <cols>
    <col min="1" max="1" width="10.216216" customWidth="1" style="29"/>
    <col min="2" max="2" width="8.936937" customWidth="1" style="0"/>
    <col min="3" max="3" width="35.756757" customWidth="1" style="30"/>
    <col min="4" max="4" width="12.765766" customWidth="1" style="30"/>
    <col min="5" max="5" width="10.216216" customWidth="1" style="13"/>
    <col min="6" max="6" width="7.657658" customWidth="1" style="20"/>
  </cols>
  <sheetData>
    <row r="1" spans="1:6">
      <c r="A1" s="17" t="str">
        <f>Schlussrechnung!A1</f>
        <v>Mein Verein e. V.</v>
      </c>
      <c r="B1" s="9"/>
      <c r="C1" s="31"/>
      <c r="D1" s="31"/>
      <c r="E1" s="14"/>
      <c r="F1" s="21"/>
    </row>
    <row r="2" spans="1:6">
      <c r="A2" s="18"/>
      <c r="B2" s="7"/>
      <c r="C2" s="32"/>
      <c r="D2" s="32"/>
      <c r="E2" s="15"/>
      <c r="F2" s="22"/>
    </row>
    <row r="3" spans="1:6">
      <c r="A3" s="46">
        <f>Schlussrechnung!A3</f>
        <v>45658</v>
      </c>
      <c r="B3" s="45"/>
      <c r="C3" s="49"/>
      <c r="D3" s="49"/>
      <c r="E3" s="48"/>
      <c r="F3" s="43"/>
    </row>
    <row r="4" spans="1:6">
      <c r="A4" s="231" t="s">
        <v>45</v>
      </c>
      <c r="B4" s="232"/>
      <c r="C4" s="233"/>
      <c r="D4" s="233"/>
      <c r="E4" s="234"/>
      <c r="F4" s="235"/>
    </row>
    <row r="5" spans="1:6">
      <c r="A5" s="141" t="s">
        <v>44</v>
      </c>
      <c r="B5" s="97"/>
      <c r="C5" s="81"/>
      <c r="D5" s="81"/>
      <c r="E5" s="82">
        <f>SUM(E7:E8)</f>
        <v>0</v>
      </c>
      <c r="F5" s="83"/>
    </row>
    <row r="6" spans="1:6">
      <c r="A6" s="236" t="s">
        <v>6</v>
      </c>
      <c r="B6" s="237" t="s">
        <v>7</v>
      </c>
      <c r="C6" s="238" t="s">
        <v>8</v>
      </c>
      <c r="D6" s="238" t="s">
        <v>9</v>
      </c>
      <c r="E6" s="239" t="s">
        <v>10</v>
      </c>
      <c r="F6" s="240" t="s">
        <v>11</v>
      </c>
    </row>
    <row r="7" spans="1:6" hidden="1">
      <c r="A7" s="94" t="str">
        <f>IF(EXACT(Kassenbuch!$D7,"Schwätzplätzle"),Kassenbuch!A7,"")</f>
        <v/>
      </c>
      <c r="B7" s="135" t="str">
        <f>IF(EXACT(Kassenbuch!$D7,"Schwätzplätzle"),Kassenbuch!B7,"")</f>
        <v/>
      </c>
      <c r="C7" s="95" t="str">
        <f>IF(EXACT(Kassenbuch!$D7,"Schwätzplätzle"),Kassenbuch!C7,"")</f>
        <v/>
      </c>
      <c r="D7" s="95" t="str">
        <f>IF(EXACT(Kassenbuch!$D7,"Schwätzplätzle"),Kassenbuch!D7,"")</f>
        <v/>
      </c>
      <c r="E7" s="221" t="str">
        <f>IF(EXACT(Kassenbuch!$D7,"Schwätzplätzle"),Kassenbuch!E7,"")</f>
        <v/>
      </c>
      <c r="F7" s="153" t="str">
        <f>IF(EXACT(Kassenbuch!$D7,"Schwätzplätzle"),Kassenbuch!F7,"")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94" t="str">
        <f>IF(EXACT(Kassenbuch!$D8,"Schwätzplätzle"),Kassenbuch!A8,"")</f>
        <v/>
      </c>
      <c r="B8" s="135" t="str">
        <f>IF(EXACT(Kassenbuch!$D8,"Schwätzplätzle"),Kassenbuch!B8,"")</f>
        <v/>
      </c>
      <c r="C8" s="95" t="str">
        <f>IF(EXACT(Kassenbuch!$D8,"Schwätzplätzle"),Kassenbuch!C8,"")</f>
        <v/>
      </c>
      <c r="D8" s="95" t="str">
        <f>IF(EXACT(Kassenbuch!$D8,"Schwätzplätzle"),Kassenbuch!D8,"")</f>
        <v/>
      </c>
      <c r="E8" s="221" t="str">
        <f>IF(EXACT(Kassenbuch!$D8,"Schwätzplätzle"),Kassenbuch!E8,"")</f>
        <v/>
      </c>
      <c r="F8" s="153" t="str">
        <f>IF(EXACT(Kassenbuch!$D8,"Schwätzplätzle"),Kassenbuch!F8,"")</f>
        <v/>
      </c>
      <extLst>
        <ext uri="smNativeData">
          <pm:rowDef xmlns:pm="smNativeData" id="1749392821" r="8" hidden="1" collapsedDB="0" collapsedOL="0"/>
        </ext>
      </extLst>
    </row>
    <row r="20" spans="10:10">
      <c r="J20" t="n">
        <v>6</v>
      </c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ADAD5C"/>
  </sheetPr>
  <dimension ref="A1:F8"/>
  <sheetViews>
    <sheetView showGridLines="0" showZeros="0" view="normal" workbookViewId="0">
      <pane ySplit="6" topLeftCell="A7" activePane="bottomLeft" state="frozen"/>
      <selection pane="bottomLeft" activeCell="C17" sqref="C17"/>
    </sheetView>
  </sheetViews>
  <sheetFormatPr baseColWidth="9" defaultColWidth="10.000000" defaultRowHeight="13.45"/>
  <cols>
    <col min="1" max="1" width="10.216216" customWidth="1" style="29"/>
    <col min="2" max="2" width="8.936937" customWidth="1" style="0"/>
    <col min="3" max="3" width="35.756757" customWidth="1" style="30"/>
    <col min="4" max="4" width="12.765766" customWidth="1" style="30"/>
    <col min="5" max="5" width="10.216216" customWidth="1" style="13"/>
    <col min="6" max="6" width="7.657658" customWidth="1" style="20"/>
  </cols>
  <sheetData>
    <row r="1" spans="1:6">
      <c r="A1" s="17" t="str">
        <f>Schlussrechnung!A1</f>
        <v>Mein Verein e. V.</v>
      </c>
      <c r="B1" s="9"/>
      <c r="C1" s="31"/>
      <c r="D1" s="31"/>
      <c r="E1" s="14"/>
      <c r="F1" s="21"/>
    </row>
    <row r="2" spans="1:6">
      <c r="A2" s="18"/>
      <c r="B2" s="7"/>
      <c r="C2" s="32"/>
      <c r="D2" s="32"/>
      <c r="E2" s="15"/>
      <c r="F2" s="22"/>
    </row>
    <row r="3" spans="1:6">
      <c r="A3" s="46">
        <f>Schlussrechnung!A3</f>
        <v>45658</v>
      </c>
      <c r="B3" s="45"/>
      <c r="C3" s="49"/>
      <c r="D3" s="49"/>
      <c r="E3" s="48"/>
      <c r="F3" s="43"/>
    </row>
    <row r="4" spans="1:6">
      <c r="A4" s="208" t="s">
        <v>46</v>
      </c>
      <c r="B4" s="209"/>
      <c r="C4" s="210"/>
      <c r="D4" s="210"/>
      <c r="E4" s="211"/>
      <c r="F4" s="212"/>
    </row>
    <row r="5" spans="1:6">
      <c r="A5" s="141" t="s">
        <v>44</v>
      </c>
      <c r="B5" s="97"/>
      <c r="C5" s="81"/>
      <c r="D5" s="81"/>
      <c r="E5" s="82">
        <f>SUM(E7:E8)</f>
        <v>0</v>
      </c>
      <c r="F5" s="83"/>
    </row>
    <row r="6" spans="1:6">
      <c r="A6" s="204" t="s">
        <v>6</v>
      </c>
      <c r="B6" s="205" t="s">
        <v>7</v>
      </c>
      <c r="C6" s="206" t="s">
        <v>8</v>
      </c>
      <c r="D6" s="206" t="s">
        <v>9</v>
      </c>
      <c r="E6" s="224" t="s">
        <v>10</v>
      </c>
      <c r="F6" s="207" t="s">
        <v>11</v>
      </c>
    </row>
    <row r="7" spans="1:6" hidden="1">
      <c r="A7" s="94" t="str">
        <f>IF(EXACT(Kassenbuch!$D7,"Kleines Stadtmuseum"),Kassenbuch!A7,"")</f>
        <v/>
      </c>
      <c r="B7" s="135" t="str">
        <f>IF(EXACT(Kassenbuch!$D7,"Kleines Stadtmuseum"),Kassenbuch!B7,"")</f>
        <v/>
      </c>
      <c r="C7" s="117" t="str">
        <f>IF(EXACT(Kassenbuch!D7,"Kleines Stadtmuseum"),Kassenbuch!C7,"")</f>
        <v/>
      </c>
      <c r="D7" s="117" t="str">
        <f>IF(EXACT(Kassenbuch!$D7,"Kleines Stadtmuseum"),Kassenbuch!D7,"")</f>
        <v/>
      </c>
      <c r="E7" s="221" t="str">
        <f>IF(EXACT(Kassenbuch!$D7,"Kleines Stadtmuseum"),Kassenbuch!E7,"")</f>
        <v/>
      </c>
      <c r="F7" s="243" t="str">
        <f>IF(EXACT(Kassenbuch!$D7,"Kleines Stadtmuseum"),Kassenbuch!F7,"")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94" t="str">
        <f>IF(EXACT(Kassenbuch!$D8,"Kleines Stadtmuseum"),Kassenbuch!A8,"")</f>
        <v/>
      </c>
      <c r="B8" s="135" t="str">
        <f>IF(EXACT(Kassenbuch!$D8,"Kleines Stadtmuseum"),Kassenbuch!B8,"")</f>
        <v/>
      </c>
      <c r="C8" s="117" t="str">
        <f>IF(EXACT(Kassenbuch!D8,"Kleines Stadtmuseum"),Kassenbuch!C8,"")</f>
        <v/>
      </c>
      <c r="D8" s="117" t="str">
        <f>IF(EXACT(Kassenbuch!$D8,"Kleines Stadtmuseum"),Kassenbuch!D8,"")</f>
        <v/>
      </c>
      <c r="E8" s="221" t="str">
        <f>IF(EXACT(Kassenbuch!$D8,"Kleines Stadtmuseum"),Kassenbuch!E8,"")</f>
        <v/>
      </c>
      <c r="F8" s="243" t="str">
        <f>IF(EXACT(Kassenbuch!$D8,"Kleines Stadtmuseum"),Kassenbuch!F8,"")</f>
        <v/>
      </c>
      <extLst>
        <ext uri="smNativeData">
          <pm:rowDef xmlns:pm="smNativeData" id="1749392821" r="8" hidden="1" collapsedDB="0" collapsedOL="0"/>
        </ext>
      </extLst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A30000"/>
  </sheetPr>
  <dimension ref="A1:F8"/>
  <sheetViews>
    <sheetView showGridLines="0" showZeros="0" rgb="FFFFFF" view="normal" workbookViewId="0">
      <pane ySplit="6" topLeftCell="A7" activePane="bottomLeft" state="frozen"/>
      <selection pane="bottomLeft" activeCell="C12" sqref="C12"/>
    </sheetView>
  </sheetViews>
  <sheetFormatPr baseColWidth="9" defaultColWidth="10.000000" defaultRowHeight="13.45"/>
  <cols>
    <col min="1" max="1" width="10.216216" customWidth="1" style="29"/>
    <col min="2" max="2" width="8.936937" customWidth="1" style="0"/>
    <col min="3" max="3" width="35.756757" customWidth="1" style="27"/>
    <col min="4" max="4" width="12.765766" customWidth="1" style="27"/>
    <col min="5" max="5" width="10.216216" customWidth="1" style="13"/>
    <col min="6" max="6" width="7.657658" customWidth="1" style="20"/>
  </cols>
  <sheetData>
    <row r="1" spans="1:6">
      <c r="A1" s="17" t="str">
        <f>Schlussrechnung!A1</f>
        <v>Mein Verein e. V.</v>
      </c>
      <c r="B1" s="9"/>
      <c r="C1" s="23"/>
      <c r="D1" s="23"/>
      <c r="E1" s="14"/>
      <c r="F1" s="21"/>
    </row>
    <row r="2" spans="1:6">
      <c r="A2" s="18"/>
      <c r="B2" s="7"/>
      <c r="C2" s="24"/>
      <c r="D2" s="24"/>
      <c r="E2" s="15"/>
      <c r="F2" s="22"/>
    </row>
    <row r="3" spans="1:6">
      <c r="A3" s="46">
        <f>Schlussrechnung!A3</f>
        <v>45658</v>
      </c>
      <c r="B3" s="45"/>
      <c r="C3" s="47"/>
      <c r="D3" s="47"/>
      <c r="E3" s="48"/>
      <c r="F3" s="43"/>
    </row>
    <row r="4" spans="1:6">
      <c r="A4" s="178" t="s">
        <v>47</v>
      </c>
      <c r="B4" s="179"/>
      <c r="C4" s="180"/>
      <c r="D4" s="180"/>
      <c r="E4" s="181"/>
      <c r="F4" s="182"/>
    </row>
    <row r="5" spans="1:6">
      <c r="A5" s="147" t="s">
        <v>44</v>
      </c>
      <c r="B5" s="148"/>
      <c r="C5" s="84"/>
      <c r="D5" s="84"/>
      <c r="E5" s="87">
        <f>SUM(E7:E8)</f>
        <v>0</v>
      </c>
      <c r="F5" s="88"/>
    </row>
    <row r="6" spans="1:6">
      <c r="A6" s="149" t="s">
        <v>6</v>
      </c>
      <c r="B6" s="150" t="s">
        <v>7</v>
      </c>
      <c r="C6" s="151" t="s">
        <v>8</v>
      </c>
      <c r="D6" s="151" t="s">
        <v>9</v>
      </c>
      <c r="E6" s="225" t="s">
        <v>10</v>
      </c>
      <c r="F6" s="152" t="s">
        <v>11</v>
      </c>
    </row>
    <row r="7" spans="1:6" hidden="1">
      <c r="A7" s="94" t="str">
        <f>IF(EXACT(Kassenbuch!$D7,"Druckkosten"),Kassenbuch!A7,"")</f>
        <v/>
      </c>
      <c r="B7" s="135" t="str">
        <f>IF(EXACT(Kassenbuch!$D7,"Druckkosten"),Kassenbuch!B7,"")</f>
        <v/>
      </c>
      <c r="C7" s="95" t="str">
        <f>IF(EXACT(Kassenbuch!$D7,"Druckkosten"),Kassenbuch!C7,"")</f>
        <v/>
      </c>
      <c r="D7" s="95" t="str">
        <f>IF(EXACT(Kassenbuch!$D7,"Druckkosten"),Kassenbuch!D7,"")</f>
        <v/>
      </c>
      <c r="E7" s="221" t="str">
        <f>IF(EXACT(Kassenbuch!$D7,"Druckkosten"),Kassenbuch!E7,"")</f>
        <v/>
      </c>
      <c r="F7" s="153" t="str">
        <f>IF(EXACT(Kassenbuch!$D7,"Druckkosten"),Kassenbuch!F7,"")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94" t="str">
        <f>IF(EXACT(Kassenbuch!$D8,"Druckkosten"),Kassenbuch!A8,"")</f>
        <v/>
      </c>
      <c r="B8" s="135" t="str">
        <f>IF(EXACT(Kassenbuch!$D8,"Druckkosten"),Kassenbuch!B8,"")</f>
        <v/>
      </c>
      <c r="C8" s="95" t="str">
        <f>IF(EXACT(Kassenbuch!$D8,"Druckkosten"),Kassenbuch!C8,"")</f>
        <v/>
      </c>
      <c r="D8" s="95" t="str">
        <f>IF(EXACT(Kassenbuch!$D8,"Druckkosten"),Kassenbuch!D8,"")</f>
        <v/>
      </c>
      <c r="E8" s="221" t="str">
        <f>IF(EXACT(Kassenbuch!$D8,"Druckkosten"),Kassenbuch!E8,"")</f>
        <v/>
      </c>
      <c r="F8" s="153" t="str">
        <f>IF(EXACT(Kassenbuch!$D8,"Druckkosten"),Kassenbuch!F8,"")</f>
        <v/>
      </c>
      <extLst>
        <ext uri="smNativeData">
          <pm:rowDef xmlns:pm="smNativeData" id="1749392821" r="8" hidden="1" collapsedDB="0" collapsedOL="0"/>
        </ext>
      </extLst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5C5C"/>
  </sheetPr>
  <dimension ref="A1:F8"/>
  <sheetViews>
    <sheetView showGridLines="0" showZeros="0" view="normal" workbookViewId="0">
      <selection activeCell="D38" sqref="D38"/>
    </sheetView>
  </sheetViews>
  <sheetFormatPr baseColWidth="9" defaultColWidth="10.000000" defaultRowHeight="13.45"/>
  <cols>
    <col min="1" max="1" width="10.216216" customWidth="1"/>
    <col min="2" max="2" width="8.936937" customWidth="1"/>
    <col min="3" max="3" width="35.756757" customWidth="1"/>
    <col min="4" max="4" width="12.765766" customWidth="1"/>
    <col min="5" max="5" width="10.216216" customWidth="1"/>
    <col min="6" max="6" width="7.657658" customWidth="1"/>
  </cols>
  <sheetData>
    <row r="1" spans="1:6">
      <c r="A1" s="17" t="str">
        <f>Schlussrechnung!A1</f>
        <v>Mein Verein e. V.</v>
      </c>
      <c r="B1" s="9"/>
      <c r="C1" s="23"/>
      <c r="D1" s="9"/>
      <c r="E1" s="14"/>
      <c r="F1" s="21"/>
    </row>
    <row r="2" spans="1:6">
      <c r="A2" s="18"/>
      <c r="B2" s="7"/>
      <c r="C2" s="24"/>
      <c r="D2" s="7"/>
      <c r="E2" s="15"/>
      <c r="F2" s="22"/>
    </row>
    <row r="3" spans="1:6">
      <c r="A3" s="41">
        <f>Schlussrechnung!A3</f>
        <v>45658</v>
      </c>
      <c r="B3" s="42"/>
      <c r="C3" s="42"/>
      <c r="D3" s="45"/>
      <c r="E3" s="42"/>
      <c r="F3" s="242"/>
    </row>
    <row r="4" spans="1:6">
      <c r="A4" s="249" t="s">
        <v>48</v>
      </c>
      <c r="B4" s="250"/>
      <c r="C4" s="251"/>
      <c r="D4" s="250"/>
      <c r="E4" s="252"/>
      <c r="F4" s="253"/>
    </row>
    <row r="5" spans="1:6">
      <c r="A5" s="141" t="s">
        <v>44</v>
      </c>
      <c r="B5" s="97"/>
      <c r="C5" s="81"/>
      <c r="D5" s="97"/>
      <c r="E5" s="82">
        <f>SUM(E7:E8)</f>
        <v>0</v>
      </c>
      <c r="F5" s="83"/>
    </row>
    <row r="6" spans="1:6">
      <c r="A6" s="244" t="s">
        <v>6</v>
      </c>
      <c r="B6" s="245" t="s">
        <v>7</v>
      </c>
      <c r="C6" s="246" t="s">
        <v>8</v>
      </c>
      <c r="D6" s="245" t="s">
        <v>9</v>
      </c>
      <c r="E6" s="247" t="s">
        <v>10</v>
      </c>
      <c r="F6" s="248" t="s">
        <v>11</v>
      </c>
    </row>
    <row r="7" spans="1:6" hidden="1">
      <c r="A7" s="128" t="str">
        <f>IF(EXACT(Kassenbuch!$D7,"Beitrag/Abo/Verkauf"),Kassenbuch!A7,"")</f>
        <v/>
      </c>
      <c r="B7" s="146" t="str">
        <f>IF(EXACT(Kassenbuch!$D7,"Beitrag/Abo/Verkauf"),Kassenbuch!B7,"")</f>
        <v/>
      </c>
      <c r="C7" s="254" t="str">
        <f>IF(EXACT(Kassenbuch!D7,"Beitrag/Abo/Verkauf"),Kassenbuch!C7,"")</f>
        <v/>
      </c>
      <c r="D7" s="254" t="str">
        <f>IF(EXACT(Kassenbuch!D7,"Beitrag/Abo/Verkauf"),Kassenbuch!D7,"")</f>
        <v/>
      </c>
      <c r="E7" s="222" t="str">
        <f>IF(EXACT(Kassenbuch!D7,"Beitrag/Abo/Verkauf"),Kassenbuch!E7,"")</f>
        <v/>
      </c>
      <c r="F7" s="279" t="str">
        <f>IF(EXACT(Kassenbuch!D7,"Beitrag/Abo/Verkauf"),Kassenbuch!F7,"")</f>
        <v/>
      </c>
      <extLst>
        <ext uri="smNativeData">
          <pm:rowDef xmlns:pm="smNativeData" id="1749392821" r="7" hidden="1" collapsedDB="0" collapsedOL="0"/>
        </ext>
      </extLst>
    </row>
    <row r="8" spans="1:6" hidden="1">
      <c r="A8" s="128" t="str">
        <f>IF(EXACT(Kassenbuch!$D8,"Beitrag/Abo/Verkauf"),Kassenbuch!A8,"")</f>
        <v/>
      </c>
      <c r="B8" s="146" t="str">
        <f>IF(EXACT(Kassenbuch!$D8,"Beitrag/Abo/Verkauf"),Kassenbuch!B8,"")</f>
        <v/>
      </c>
      <c r="C8" s="254" t="str">
        <f>IF(EXACT(Kassenbuch!D8,"Beitrag/Abo/Verkauf"),Kassenbuch!C8,"")</f>
        <v/>
      </c>
      <c r="D8" s="254" t="str">
        <f>IF(EXACT(Kassenbuch!D8,"Beitrag/Abo/Verkauf"),Kassenbuch!D8,"")</f>
        <v/>
      </c>
      <c r="E8" s="222" t="str">
        <f>IF(EXACT(Kassenbuch!D8,"Beitrag/Abo/Verkauf"),Kassenbuch!E8,"")</f>
        <v/>
      </c>
      <c r="F8" s="279" t="str">
        <f>IF(EXACT(Kassenbuch!D8,"Beitrag/Abo/Verkauf"),Kassenbuch!F8,"")</f>
        <v/>
      </c>
      <extLst>
        <ext uri="smNativeData">
          <pm:rowDef xmlns:pm="smNativeData" id="1749392821" r="8" hidden="1" collapsedDB="0" collapsedOL="0"/>
        </ext>
      </extLst>
    </row>
  </sheetData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tableParts count="1">
    <tablePart r:id="rId1"/>
  </tableParts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666666"/>
  </sheetPr>
  <dimension ref="A1:G52"/>
  <sheetViews>
    <sheetView view="normal" workbookViewId="0">
      <selection activeCell="E27" sqref="E27"/>
    </sheetView>
  </sheetViews>
  <sheetFormatPr baseColWidth="9" defaultColWidth="10.000000" defaultRowHeight="13.45"/>
  <cols>
    <col min="1" max="4" width="12.765766" customWidth="1"/>
    <col min="5" max="5" width="12.765766" customWidth="1" style="13"/>
    <col min="6" max="6" width="12.765766" customWidth="1"/>
  </cols>
  <sheetData>
    <row r="1" spans="1:6">
      <c r="A1" s="157" t="s">
        <v>49</v>
      </c>
      <c r="B1" s="158"/>
      <c r="C1" s="159"/>
      <c r="D1" s="159"/>
      <c r="E1" s="160"/>
      <c r="F1" s="161"/>
    </row>
    <row r="2" spans="1:7">
      <c r="A2" s="162"/>
      <c r="B2" s="163"/>
      <c r="C2" s="164"/>
      <c r="D2" s="164"/>
      <c r="E2" s="165"/>
      <c r="F2" s="166"/>
      <c r="G2" s="171" t="s">
        <v>50</v>
      </c>
    </row>
    <row r="3" spans="1:7">
      <c r="A3" s="154" t="n">
        <v>45658</v>
      </c>
      <c r="B3" s="155"/>
      <c r="C3" s="155"/>
      <c r="D3" s="155"/>
      <c r="E3" s="155"/>
      <c r="F3" s="156"/>
      <c r="G3" s="171" t="s">
        <v>50</v>
      </c>
    </row>
    <row r="4" spans="1:6">
      <c r="A4" s="172" t="s">
        <v>51</v>
      </c>
      <c r="B4" s="173"/>
      <c r="C4" s="174"/>
      <c r="D4" s="174"/>
      <c r="E4" s="175"/>
      <c r="F4" s="176"/>
    </row>
    <row r="6" spans="2:2">
      <c r="B6" s="34" t="s">
        <v>52</v>
      </c>
    </row>
    <row r="8" spans="2:2">
      <c r="B8" t="s">
        <v>53</v>
      </c>
    </row>
    <row r="9" spans="2:6">
      <c r="B9" s="33" t="s">
        <v>1</v>
      </c>
      <c r="C9" s="33"/>
      <c r="D9" s="33"/>
      <c r="E9" s="167" t="n">
        <v>1000</v>
      </c>
      <c r="F9" s="171" t="s">
        <v>50</v>
      </c>
    </row>
    <row r="10" spans="2:6">
      <c r="B10" s="57" t="s">
        <v>2</v>
      </c>
      <c r="C10" s="57"/>
      <c r="D10" s="57"/>
      <c r="E10" s="168" t="n">
        <v>2000</v>
      </c>
      <c r="F10" s="171" t="s">
        <v>50</v>
      </c>
    </row>
    <row r="11" spans="2:6">
      <c r="B11" s="55" t="s">
        <v>4</v>
      </c>
      <c r="C11" s="55"/>
      <c r="D11" s="55"/>
      <c r="E11" s="169" t="n">
        <v>3000</v>
      </c>
      <c r="F11" s="171" t="s">
        <v>50</v>
      </c>
    </row>
    <row r="12" spans="2:5">
      <c r="B12" s="35" t="s">
        <v>54</v>
      </c>
      <c r="C12" s="35"/>
      <c r="D12" s="170" t="n">
        <v>45658</v>
      </c>
      <c r="E12" s="38">
        <f>SUM(E9:E11)</f>
        <v>6000</v>
      </c>
    </row>
    <row r="13" spans="4:4">
      <c r="D13" s="171" t="s">
        <v>55</v>
      </c>
    </row>
    <row r="14" spans="2:2">
      <c r="B14" t="s">
        <v>56</v>
      </c>
    </row>
    <row r="15" spans="2:5">
      <c r="B15" s="33" t="s">
        <v>1</v>
      </c>
      <c r="C15" s="33"/>
      <c r="D15" s="33"/>
      <c r="E15" s="37">
        <f>Barkasse!E5</f>
        <v>1000</v>
      </c>
    </row>
    <row r="16" spans="2:5">
      <c r="B16" s="57" t="s">
        <v>2</v>
      </c>
      <c r="C16" s="57"/>
      <c r="D16" s="57"/>
      <c r="E16" s="58">
        <f>Girokonto!E5</f>
        <v>2000</v>
      </c>
    </row>
    <row r="17" spans="2:5">
      <c r="B17" s="55" t="s">
        <v>4</v>
      </c>
      <c r="C17" s="55"/>
      <c r="D17" s="55"/>
      <c r="E17" s="56">
        <f>Sparbuch!E5</f>
        <v>3000</v>
      </c>
    </row>
    <row r="18" spans="2:5">
      <c r="B18" s="35" t="s">
        <v>54</v>
      </c>
      <c r="C18" s="35"/>
      <c r="D18" s="36">
        <f aca="1">TODAY()</f>
        <v>45816</v>
      </c>
      <c r="E18" s="38">
        <f>SUM(E15:E17)</f>
        <v>6000</v>
      </c>
    </row>
    <row r="20" spans="2:5">
      <c r="B20" s="39" t="s">
        <v>57</v>
      </c>
      <c r="C20" s="39"/>
      <c r="D20" s="39"/>
      <c r="E20" s="40">
        <f>E18-E12</f>
        <v>0</v>
      </c>
    </row>
    <row r="23" spans="2:2">
      <c r="B23" s="34" t="s">
        <v>58</v>
      </c>
    </row>
    <row r="25" spans="2:2">
      <c r="B25" t="s">
        <v>30</v>
      </c>
    </row>
    <row r="26" spans="2:5">
      <c r="B26" s="33" t="s">
        <v>1</v>
      </c>
      <c r="C26" s="33"/>
      <c r="D26" s="33"/>
      <c r="E26" s="37">
        <f>Barkasse!J37</f>
        <v>0</v>
      </c>
    </row>
    <row r="27" spans="2:5">
      <c r="B27" s="57" t="s">
        <v>2</v>
      </c>
      <c r="C27" s="57"/>
      <c r="D27" s="57"/>
      <c r="E27" s="58">
        <f>Girokonto!J37</f>
        <v>0</v>
      </c>
    </row>
    <row r="28" spans="2:5">
      <c r="B28" s="55" t="s">
        <v>4</v>
      </c>
      <c r="C28" s="55"/>
      <c r="D28" s="55"/>
      <c r="E28" s="56">
        <f>Sparbuch!J37</f>
        <v>0</v>
      </c>
    </row>
    <row r="29" spans="2:5">
      <c r="B29" s="35" t="s">
        <v>59</v>
      </c>
      <c r="C29" s="35"/>
      <c r="D29" s="36">
        <f>D12</f>
        <v>45658</v>
      </c>
      <c r="E29" s="38">
        <f>SUM(E26:E28)</f>
        <v>0</v>
      </c>
    </row>
    <row r="31" spans="2:2">
      <c r="B31" t="s">
        <v>56</v>
      </c>
    </row>
    <row r="32" spans="2:5">
      <c r="B32" s="33" t="s">
        <v>1</v>
      </c>
      <c r="C32" s="33"/>
      <c r="D32" s="33"/>
      <c r="E32" s="37">
        <f>Barkasse!J38</f>
        <v>0</v>
      </c>
    </row>
    <row r="33" spans="2:5">
      <c r="B33" s="57" t="s">
        <v>2</v>
      </c>
      <c r="C33" s="57"/>
      <c r="D33" s="57"/>
      <c r="E33" s="58">
        <f>Girokonto!J38</f>
        <v>0</v>
      </c>
    </row>
    <row r="34" spans="2:5">
      <c r="B34" s="55" t="s">
        <v>4</v>
      </c>
      <c r="C34" s="55"/>
      <c r="D34" s="55"/>
      <c r="E34" s="56">
        <f>Sparbuch!J38</f>
        <v>0</v>
      </c>
    </row>
    <row r="35" spans="2:5">
      <c r="B35" s="35" t="s">
        <v>60</v>
      </c>
      <c r="C35" s="35"/>
      <c r="D35" s="36">
        <f aca="1">TODAY()</f>
        <v>45816</v>
      </c>
      <c r="E35" s="38">
        <f>SUM(E32:E34)</f>
        <v>0</v>
      </c>
    </row>
    <row r="37" spans="2:5">
      <c r="B37" s="39" t="s">
        <v>57</v>
      </c>
      <c r="C37" s="39"/>
      <c r="D37" s="39"/>
      <c r="E37" s="40">
        <f>E29+E35</f>
        <v>0</v>
      </c>
    </row>
    <row r="40" spans="2:5">
      <c r="B40" s="59" t="s">
        <v>61</v>
      </c>
      <c r="C40" s="60"/>
      <c r="D40" s="59"/>
      <c r="E40" s="1"/>
    </row>
    <row r="41" spans="2:5">
      <c r="B41" s="59"/>
      <c r="C41" s="60"/>
      <c r="D41" s="59"/>
      <c r="E41" s="1"/>
    </row>
    <row r="42" spans="1:6">
      <c r="A42" s="285" t="s">
        <v>62</v>
      </c>
      <c r="B42" s="177" t="s">
        <v>63</v>
      </c>
      <c r="C42" s="60"/>
      <c r="D42" s="61">
        <f aca="1">TODAY()</f>
        <v>45816</v>
      </c>
      <c r="E42" s="59" t="s">
        <v>64</v>
      </c>
      <c r="F42" s="3"/>
    </row>
    <row r="43" spans="1:6">
      <c r="A43" s="4"/>
      <c r="B43" s="59"/>
      <c r="C43" s="60"/>
      <c r="D43" s="59"/>
      <c r="E43" s="1"/>
      <c r="F43" s="3"/>
    </row>
    <row r="44" spans="1:6">
      <c r="A44" s="4"/>
      <c r="B44" s="59" t="s">
        <v>65</v>
      </c>
      <c r="C44" s="60"/>
      <c r="D44" s="59"/>
      <c r="E44" s="1"/>
      <c r="F44" s="3"/>
    </row>
    <row r="45" spans="1:6">
      <c r="A45" s="4"/>
      <c r="B45" s="59"/>
      <c r="C45" s="60"/>
      <c r="D45" s="59"/>
      <c r="E45" s="1"/>
      <c r="F45" s="3"/>
    </row>
    <row r="46" spans="1:6">
      <c r="A46" s="285" t="s">
        <v>62</v>
      </c>
      <c r="B46" s="177" t="s">
        <v>66</v>
      </c>
      <c r="C46" s="60"/>
      <c r="D46" s="62">
        <f aca="1">TODAY()</f>
        <v>45816</v>
      </c>
      <c r="E46" s="1" t="s">
        <v>67</v>
      </c>
      <c r="F46" s="3"/>
    </row>
    <row r="47" spans="1:6">
      <c r="A47" s="4"/>
      <c r="B47" s="59"/>
      <c r="C47" s="60"/>
      <c r="D47" s="59"/>
      <c r="E47" s="1"/>
      <c r="F47" s="3"/>
    </row>
    <row r="48" spans="1:6">
      <c r="A48" s="4"/>
      <c r="B48" s="59"/>
      <c r="C48" s="60"/>
      <c r="D48" s="59"/>
      <c r="E48" s="1"/>
      <c r="F48" s="3"/>
    </row>
    <row r="49" spans="1:6">
      <c r="A49" s="4"/>
      <c r="B49" s="59"/>
      <c r="C49" s="60"/>
      <c r="D49" s="59"/>
      <c r="E49" s="1"/>
      <c r="F49" s="3"/>
    </row>
    <row r="50" spans="1:6">
      <c r="A50" s="4"/>
      <c r="B50" s="59"/>
      <c r="C50" s="60"/>
      <c r="D50" s="59"/>
      <c r="E50" s="1" t="s">
        <v>68</v>
      </c>
      <c r="F50" s="3"/>
    </row>
    <row r="51" spans="1:6">
      <c r="A51" s="4"/>
      <c r="F51" s="3"/>
    </row>
    <row r="52" spans="1:6">
      <c r="A52" s="4"/>
      <c r="F52" s="3"/>
    </row>
  </sheetData>
  <sheetProtection sheet="1" autoFilter="0"/>
  <mergeCells count="3">
    <mergeCell ref="A1:F2"/>
    <mergeCell ref="A3:F3"/>
    <mergeCell ref="A4:F4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17"/>
  <sheetViews>
    <sheetView view="normal" workbookViewId="0">
      <selection activeCell="A7" sqref="A7:H8"/>
    </sheetView>
  </sheetViews>
  <sheetFormatPr baseColWidth="9" defaultColWidth="10.000000" defaultRowHeight="13.45"/>
  <sheetData>
    <row r="1" spans="1:8">
      <c r="A1" s="59"/>
      <c r="B1" s="59"/>
      <c r="C1" s="59"/>
      <c r="D1" s="59"/>
      <c r="E1" s="59"/>
      <c r="F1" s="59"/>
      <c r="G1" s="59"/>
      <c r="H1" s="59"/>
    </row>
    <row r="2" spans="1:8">
      <c r="A2" s="59"/>
      <c r="B2" s="59"/>
      <c r="C2" s="59"/>
      <c r="D2" s="59"/>
      <c r="E2" s="59"/>
      <c r="F2" s="59"/>
      <c r="G2" s="59"/>
      <c r="H2" s="59"/>
    </row>
    <row r="3" spans="1:8">
      <c r="A3" s="59"/>
      <c r="B3" s="59"/>
      <c r="C3" s="59"/>
      <c r="D3" s="59"/>
      <c r="E3" s="59"/>
      <c r="F3" s="59"/>
      <c r="G3" s="59"/>
      <c r="H3" s="59"/>
    </row>
    <row r="4" spans="1:8">
      <c r="A4" s="59"/>
      <c r="B4" s="59"/>
      <c r="C4" s="59"/>
      <c r="D4" s="59"/>
      <c r="E4" s="59"/>
      <c r="F4" s="59"/>
      <c r="G4" s="59"/>
      <c r="H4" s="59"/>
    </row>
    <row r="5" spans="1:8">
      <c r="A5" s="59"/>
      <c r="B5" s="59"/>
      <c r="C5" s="59"/>
      <c r="D5" s="59"/>
      <c r="E5" s="59"/>
      <c r="F5" s="59"/>
      <c r="G5" s="59"/>
      <c r="H5" s="59"/>
    </row>
    <row r="6" spans="1:8">
      <c r="A6" s="59"/>
      <c r="B6" s="59"/>
      <c r="C6" s="59"/>
      <c r="D6" s="59"/>
      <c r="E6" s="59"/>
      <c r="F6" s="59"/>
      <c r="G6" s="59"/>
      <c r="H6" s="59"/>
    </row>
    <row r="7" spans="1:8">
      <c r="A7" s="257" t="str">
        <f>Schlussrechnung!A1</f>
        <v>Mein Verein e. V.</v>
      </c>
      <c r="B7" s="257"/>
      <c r="C7" s="257"/>
      <c r="D7" s="257"/>
      <c r="E7" s="257"/>
      <c r="F7" s="257"/>
      <c r="G7" s="257"/>
      <c r="H7" s="257"/>
    </row>
    <row r="8" spans="1:8">
      <c r="A8" s="257"/>
      <c r="B8" s="257"/>
      <c r="C8" s="257"/>
      <c r="D8" s="257"/>
      <c r="E8" s="257"/>
      <c r="F8" s="257"/>
      <c r="G8" s="257"/>
      <c r="H8" s="257"/>
    </row>
    <row r="9" spans="1:8">
      <c r="A9" s="259" t="s">
        <v>69</v>
      </c>
      <c r="B9" s="259"/>
      <c r="C9" s="259"/>
      <c r="D9" s="259"/>
      <c r="E9" s="259"/>
      <c r="F9" s="259"/>
      <c r="G9" s="259"/>
      <c r="H9" s="259"/>
    </row>
    <row r="10" spans="1:8">
      <c r="A10" s="260"/>
      <c r="B10" s="260"/>
      <c r="C10" s="260"/>
      <c r="D10" s="260"/>
      <c r="E10" s="260"/>
      <c r="F10" s="260"/>
      <c r="G10" s="260"/>
      <c r="H10" s="260"/>
    </row>
    <row r="11" spans="1:8">
      <c r="A11" s="286">
        <f>Schlussrechnung!A3</f>
        <v>45658</v>
      </c>
      <c r="B11" s="258"/>
      <c r="C11" s="258"/>
      <c r="D11" s="258"/>
      <c r="E11" s="258"/>
      <c r="F11" s="258"/>
      <c r="G11" s="258"/>
      <c r="H11" s="258"/>
    </row>
    <row r="12" spans="1:8">
      <c r="A12" s="258"/>
      <c r="B12" s="258"/>
      <c r="C12" s="258"/>
      <c r="D12" s="258"/>
      <c r="E12" s="258"/>
      <c r="F12" s="258"/>
      <c r="G12" s="258"/>
      <c r="H12" s="258"/>
    </row>
    <row r="13" spans="1:8">
      <c r="A13" s="59"/>
      <c r="B13" s="59"/>
      <c r="C13" s="59"/>
      <c r="D13" s="59"/>
      <c r="E13" s="59"/>
      <c r="F13" s="59"/>
      <c r="G13" s="59"/>
      <c r="H13" s="59"/>
    </row>
    <row r="14" spans="1:8">
      <c r="A14" s="59"/>
      <c r="B14" s="59"/>
      <c r="C14" s="59"/>
      <c r="D14" s="59"/>
      <c r="E14" s="59"/>
      <c r="F14" s="59"/>
      <c r="G14" s="59"/>
      <c r="H14" s="59"/>
    </row>
    <row r="15" spans="1:8">
      <c r="A15" s="59"/>
      <c r="B15" s="59"/>
      <c r="C15" s="59"/>
      <c r="D15" s="59"/>
      <c r="E15" s="59"/>
      <c r="F15" s="59"/>
      <c r="G15" s="59"/>
      <c r="H15" s="59"/>
    </row>
    <row r="16" spans="1:8">
      <c r="A16" s="59"/>
      <c r="B16" s="59"/>
      <c r="C16" s="59"/>
      <c r="D16" s="59"/>
      <c r="E16" s="59"/>
      <c r="F16" s="59"/>
      <c r="G16" s="59"/>
      <c r="H16" s="59"/>
    </row>
    <row r="17" spans="1:8">
      <c r="A17" s="59"/>
      <c r="B17" s="59"/>
      <c r="C17" s="59"/>
      <c r="D17" s="59"/>
      <c r="E17" s="59"/>
      <c r="F17" s="59"/>
      <c r="G17" s="59"/>
      <c r="H17" s="59"/>
    </row>
  </sheetData>
  <mergeCells count="3">
    <mergeCell ref="A7:H8"/>
    <mergeCell ref="A9:H10"/>
    <mergeCell ref="A11:H12"/>
  </mergeCells>
  <printOptions>
    <extLst>
      <ext uri="smNativeData">
        <pm:pageFlags xmlns:pm="smNativeData" id="17493928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9392821" l="56" r="56" t="56" b="56" borderId="0" fillId="0" vertical="0"/>
        <pm:footer xmlns:pm="smNativeData" id="1749392821" l="56" r="56" t="56" b="56" borderId="0" fillId="0" vertical="2"/>
        <pm:paperBin xmlns:pm="smNativeData" id="1749392821" Id="0" type="0" value="0"/>
        <pm:paperBin xmlns:pm="smNativeData" id="1749392821" Id="1" type="0" value="0"/>
      </ext>
    </extLst>
  </headerFooter>
  <extLst>
    <ext uri="smNativeData">
      <pm:sheetPrefs xmlns:pm="smNativeData" day="1749392821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Kassenbuch 2024-25 - Der Winterstetter e. V.</dc:title>
  <dc:subject/>
  <dc:creator>Matthias Hopp</dc:creator>
  <cp:keywords/>
  <dc:description>- Eingabe der Buchungspositionen via BasicMaker-Script
- Verteilung auf einzelne Konten und Zuordnungen mit entspr.
  Formeln</dc:description>
  <cp:lastModifiedBy>mshop</cp:lastModifiedBy>
  <cp:revision>0</cp:revision>
  <cp:lastPrinted>2025-05-02T16:54:44Z</cp:lastPrinted>
  <dcterms:created xsi:type="dcterms:W3CDTF">2024-12-03T21:42:21Z</dcterms:created>
  <dcterms:modified xsi:type="dcterms:W3CDTF">2025-06-08T14:27:01Z</dcterms:modified>
</cp:coreProperties>
</file>