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hard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05307166" val="1206" rev="124" rev64="64" revOS="1" revMin="124" revMax="0"/>
      <pm:docPrefs xmlns:pm="smNativeData" id="1705307166" fixedDigits="0" showNotice="1" showFrameBounds="1" autoChart="1" recalcOnPrint="1" recalcOnCopy="1" compatTextArt="1" tab="567" useDefinedPrintRange="1" printArea="selection"/>
      <pm:compatibility xmlns:pm="smNativeData" id="1705307166" overlapCells="1"/>
      <pm:defCurrency xmlns:pm="smNativeData" id="1705307166"/>
      <pm:pdfExportOpt xmlns:pm="smNativeData" pagesRangeIndex="1" pagesSelectionIndex="0" qualityIndex="1" embedFonts="2" pdfaType="0" useJpegs="0" useSubsetFonts="1" useAlpha="1" relativeLinks="0" taggedPdf="1" pane="0" zoom="1" zoomScale="100" layout="0" includeDoc="0" viewFlags="0" openViewer="1" jpegQuality="90" flags="252" exportWsNames="1" name="/Users/gerhard/Mail/IMMO/BRAND/Neubau/Sanitär und Heizung/Stromverbrauch und JAZ.pdf"/>
    </ext>
  </extLst>
</workbook>
</file>

<file path=xl/sharedStrings.xml><?xml version="1.0" encoding="utf-8"?>
<sst xmlns="http://schemas.openxmlformats.org/spreadsheetml/2006/main" count="34" uniqueCount="16">
  <si>
    <t>Januar 2024</t>
  </si>
  <si>
    <t>Tage</t>
  </si>
  <si>
    <t>Datum</t>
  </si>
  <si>
    <t>Tagestemp. ºC</t>
  </si>
  <si>
    <t>Energie aus Luft</t>
  </si>
  <si>
    <t>Zählerstand 13 Uhr</t>
  </si>
  <si>
    <t>Mittelw. kWh pro Tag</t>
  </si>
  <si>
    <t>kWh pro Tag</t>
  </si>
  <si>
    <t>Tagestemperatur ºC</t>
  </si>
  <si>
    <t>Tag der Ablesung</t>
  </si>
  <si>
    <t>Umweltertrag</t>
  </si>
  <si>
    <t>kWh Heizen</t>
  </si>
  <si>
    <t>kWh Warmwasser</t>
  </si>
  <si>
    <t>kWh gesamt</t>
  </si>
  <si>
    <t>Arbeitszahl</t>
  </si>
  <si>
    <t xml:space="preserve"> 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</si>
</sst>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" formatCode="0"/>
    <numFmt numFmtId="164" formatCode="0.00\ [$€-1]"/>
    <numFmt numFmtId="165" formatCode="DD/MM/YY;@"/>
  </numFmts>
  <fonts count="2">
    <font>
      <name val="Arial"/>
      <family val="1"/>
      <color rgb="FF000000"/>
      <sz val="10"/>
      <extLst>
        <ext uri="smNativeData">
          <pm:charSpec xmlns:pm="smNativeData" id="170530716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0530716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0530716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530716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530716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/>
    <xf numFmtId="165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0530716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1"/>
          <c:order val="0"/>
          <c:tx>
            <c:strRef>
              <c:f>'Tabelle1'!$J$3</c:f>
              <c:strCache>
                <c:ptCount val="1"/>
                <c:pt idx="0">
                  <c:v>kWh pro Tag</c:v>
                </c:pt>
              </c:strCache>
            </c:strRef>
          </c:tx>
          <c:dLbls>
            <c:numFmt formatCode="General" sourceLinked="1"/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Basic Sans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'Tabelle1'!$H$4:$H$34</c:f>
              <c:numCache>
                <c:formatCode>DD/MM/YY;@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'Tabelle1'!$J$4:$J$34</c:f>
              <c:numCache>
                <c:formatCode>General</c:formatCode>
                <c:ptCount val="31"/>
                <c:pt idx="0">
                  <c:v>45322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31</c:v>
                </c:pt>
                <c:pt idx="6">
                  <c:v>50</c:v>
                </c:pt>
                <c:pt idx="7">
                  <c:v>50</c:v>
                </c:pt>
                <c:pt idx="8">
                  <c:v>66</c:v>
                </c:pt>
                <c:pt idx="9">
                  <c:v>65</c:v>
                </c:pt>
                <c:pt idx="10">
                  <c:v>60</c:v>
                </c:pt>
                <c:pt idx="11">
                  <c:v>55</c:v>
                </c:pt>
                <c:pt idx="12">
                  <c:v>42</c:v>
                </c:pt>
                <c:pt idx="13">
                  <c:v>56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1"/>
          <c:tx>
            <c:strRef>
              <c:f>'Tabelle1'!$K$3</c:f>
              <c:strCache>
                <c:ptCount val="1"/>
                <c:pt idx="0">
                  <c:v>Tagestemperatur ºC</c:v>
                </c:pt>
              </c:strCache>
            </c:strRef>
          </c:tx>
          <c:cat>
            <c:numRef>
              <c:f>'Tabelle1'!$H$4:$H$34</c:f>
              <c:numCache>
                <c:formatCode>DD/MM/YY;@</c:formatCode>
                <c:ptCount val="31"/>
                <c:pt idx="0">
                  <c:v>45292</c:v>
                </c:pt>
                <c:pt idx="1">
                  <c:v>45293</c:v>
                </c:pt>
                <c:pt idx="2">
                  <c:v>45294</c:v>
                </c:pt>
                <c:pt idx="3">
                  <c:v>45295</c:v>
                </c:pt>
                <c:pt idx="4">
                  <c:v>45296</c:v>
                </c:pt>
                <c:pt idx="5">
                  <c:v>45297</c:v>
                </c:pt>
                <c:pt idx="6">
                  <c:v>45298</c:v>
                </c:pt>
                <c:pt idx="7">
                  <c:v>45299</c:v>
                </c:pt>
                <c:pt idx="8">
                  <c:v>45300</c:v>
                </c:pt>
                <c:pt idx="9">
                  <c:v>45301</c:v>
                </c:pt>
                <c:pt idx="10">
                  <c:v>45302</c:v>
                </c:pt>
                <c:pt idx="11">
                  <c:v>45303</c:v>
                </c:pt>
                <c:pt idx="12">
                  <c:v>45304</c:v>
                </c:pt>
                <c:pt idx="13">
                  <c:v>45305</c:v>
                </c:pt>
                <c:pt idx="14">
                  <c:v>45306</c:v>
                </c:pt>
                <c:pt idx="15">
                  <c:v>45307</c:v>
                </c:pt>
                <c:pt idx="16">
                  <c:v>45308</c:v>
                </c:pt>
                <c:pt idx="17">
                  <c:v>45309</c:v>
                </c:pt>
                <c:pt idx="18">
                  <c:v>45310</c:v>
                </c:pt>
                <c:pt idx="19">
                  <c:v>45311</c:v>
                </c:pt>
                <c:pt idx="20">
                  <c:v>45312</c:v>
                </c:pt>
                <c:pt idx="21">
                  <c:v>45313</c:v>
                </c:pt>
                <c:pt idx="22">
                  <c:v>45314</c:v>
                </c:pt>
                <c:pt idx="23">
                  <c:v>45315</c:v>
                </c:pt>
                <c:pt idx="24">
                  <c:v>45316</c:v>
                </c:pt>
                <c:pt idx="25">
                  <c:v>45317</c:v>
                </c:pt>
                <c:pt idx="26">
                  <c:v>45318</c:v>
                </c:pt>
                <c:pt idx="27">
                  <c:v>45319</c:v>
                </c:pt>
                <c:pt idx="28">
                  <c:v>45320</c:v>
                </c:pt>
                <c:pt idx="29">
                  <c:v>45321</c:v>
                </c:pt>
                <c:pt idx="30">
                  <c:v>45322</c:v>
                </c:pt>
              </c:numCache>
            </c:numRef>
          </c:cat>
          <c:val>
            <c:numRef>
              <c:f>'Tabelle1'!$K$4:$K$34</c:f>
              <c:numCache>
                <c:formatCode>General</c:formatCode>
                <c:ptCount val="31"/>
                <c:pt idx="0">
                  <c:v>6</c:v>
                </c:pt>
                <c:pt idx="1">
                  <c:v>11</c:v>
                </c:pt>
                <c:pt idx="2">
                  <c:v>10</c:v>
                </c:pt>
                <c:pt idx="3">
                  <c:v>7</c:v>
                </c:pt>
                <c:pt idx="4">
                  <c:v>7</c:v>
                </c:pt>
                <c:pt idx="5">
                  <c:v>2</c:v>
                </c:pt>
                <c:pt idx="6">
                  <c:v>-2</c:v>
                </c:pt>
                <c:pt idx="7">
                  <c:v>-3</c:v>
                </c:pt>
                <c:pt idx="8">
                  <c:v>-6</c:v>
                </c:pt>
                <c:pt idx="9">
                  <c:v>-5</c:v>
                </c:pt>
                <c:pt idx="10">
                  <c:v>-2</c:v>
                </c:pt>
                <c:pt idx="11">
                  <c:v>-1</c:v>
                </c:pt>
                <c:pt idx="12">
                  <c:v>1</c:v>
                </c:pt>
                <c:pt idx="13">
                  <c:v>-1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/>
            </a:pPr>
          </a:p>
        </c:txPr>
        <c:crossAx val="11"/>
        <c:crosses val="autoZero"/>
        <c:baseTimeUnit val="days"/>
        <c:majorUnit val="1"/>
        <c:majorTimeUnit val="days"/>
        <c:minorUnit val="1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>
          <a:noFill/>
        </a:ln>
      </c:spPr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000" b="0" i="0" u="none" strike="noStrike" kern="100">
          <a:solidFill>
            <a:srgbClr val="000000"/>
          </a:solidFill>
          <a:latin typeface="Tahoma" charset="0"/>
        </a:defRPr>
      </a:pPr>
    </a:p>
  </c:txPr>
  <c:extLst>
    <c:ext xmlns:sm="sm" uri="sm">
      <sm:colorScheme xmlns:sm="sm" id="1705307166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210820</xdr:colOff>
      <xdr:row>32</xdr:row>
      <xdr:rowOff>170180</xdr:rowOff>
    </xdr:from>
    <xdr:to>
      <xdr:col>12</xdr:col>
      <xdr:colOff>1052195</xdr:colOff>
      <xdr:row>56</xdr:row>
      <xdr:rowOff>71120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N50"/>
  <sheetViews>
    <sheetView tabSelected="1" view="normal" workbookViewId="0">
      <selection activeCell="E38" sqref="E38"/>
    </sheetView>
  </sheetViews>
  <sheetFormatPr baseColWidth="9" defaultColWidth="10.000000" defaultRowHeight="13.45"/>
  <cols>
    <col min="1" max="1" width="15.612613" customWidth="1" style="3"/>
    <col min="2" max="3" width="15.612613" customWidth="1" style="1"/>
    <col min="4" max="4" width="15.612613" customWidth="1"/>
    <col min="5" max="5" width="15.612613" customWidth="1" style="1"/>
    <col min="6" max="6" width="18.252252" customWidth="1" style="1"/>
    <col min="7" max="8" width="15.612613" customWidth="1"/>
    <col min="9" max="9" width="16.558559" customWidth="1" style="1"/>
    <col min="10" max="10" width="13.918919" customWidth="1" style="1"/>
    <col min="11" max="11" width="17.171171" customWidth="1" style="1"/>
    <col min="12" max="16384" width="15.612613" customWidth="1"/>
  </cols>
  <sheetData>
    <row r="2" spans="8:8">
      <c r="H2" t="s">
        <v>0</v>
      </c>
    </row>
    <row r="3" spans="1:11" s="1" customFormat="1">
      <c r="A3" s="3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H3" s="1" t="s">
        <v>2</v>
      </c>
      <c r="I3" s="1" t="s">
        <v>5</v>
      </c>
      <c r="J3" s="1" t="s">
        <v>7</v>
      </c>
      <c r="K3" s="1" t="s">
        <v>8</v>
      </c>
    </row>
    <row r="4" spans="1:11">
      <c r="A4" s="3" t="n">
        <v>0</v>
      </c>
      <c r="B4" s="2" t="n">
        <v>45280</v>
      </c>
      <c r="C4" s="1" t="n">
        <v>8</v>
      </c>
      <c r="E4" s="1" t="n">
        <v>0</v>
      </c>
      <c r="H4" s="5" t="n">
        <v>45292</v>
      </c>
      <c r="I4" s="1">
        <f>SUM(E16)</f>
        <v>395</v>
      </c>
      <c r="K4" s="1">
        <f>IF(C16&gt;-20,C16,"-")</f>
        <v>6</v>
      </c>
    </row>
    <row r="5" spans="1:14">
      <c r="A5" s="3" t="n">
        <v>1</v>
      </c>
      <c r="B5" s="2" t="n">
        <v>45281</v>
      </c>
      <c r="C5" s="1" t="n">
        <v>10</v>
      </c>
      <c r="H5" s="5" t="n">
        <v>45293</v>
      </c>
      <c r="I5" s="1" t="n">
        <v>425</v>
      </c>
      <c r="J5" s="1">
        <f>I5-I4</f>
        <v>30</v>
      </c>
      <c r="K5" s="1">
        <f>IF(C17&gt;-20,C17,"-")</f>
        <v>11</v>
      </c>
      <c r="M5" t="s">
        <v>9</v>
      </c>
      <c r="N5" s="6" t="n">
        <v>45306</v>
      </c>
    </row>
    <row r="6" spans="1:14">
      <c r="A6" s="3" t="n">
        <v>2</v>
      </c>
      <c r="B6" s="2" t="n">
        <v>45282</v>
      </c>
      <c r="C6" s="1" t="n">
        <v>9</v>
      </c>
      <c r="H6" s="5" t="n">
        <v>45294</v>
      </c>
      <c r="I6" s="1">
        <f>SUM(E18)</f>
        <v>456</v>
      </c>
      <c r="J6" s="1">
        <f>I6-I5</f>
        <v>31</v>
      </c>
      <c r="K6" s="1">
        <f>IF(C18&gt;-20,C18,"-")</f>
        <v>10</v>
      </c>
      <c r="M6" t="s">
        <v>10</v>
      </c>
      <c r="N6" t="n">
        <v>771</v>
      </c>
    </row>
    <row r="7" spans="1:14">
      <c r="A7" s="3" t="n">
        <v>3</v>
      </c>
      <c r="B7" s="2" t="n">
        <v>45283</v>
      </c>
      <c r="C7" s="1" t="n">
        <v>9</v>
      </c>
      <c r="H7" s="5" t="n">
        <v>45295</v>
      </c>
      <c r="I7" s="1">
        <f>IF(E19&gt;0,E19,"-")</f>
        <v>488</v>
      </c>
      <c r="J7" s="1">
        <f>IF(I7="-","-",I7-I6)</f>
        <v>32</v>
      </c>
      <c r="K7" s="1">
        <f>IF(C19&gt;-20,C19,"-")</f>
        <v>7</v>
      </c>
      <c r="M7" t="s">
        <v>11</v>
      </c>
      <c r="N7" t="n">
        <v>443</v>
      </c>
    </row>
    <row r="8" spans="1:14">
      <c r="A8" s="3" t="n">
        <v>4</v>
      </c>
      <c r="B8" s="2" t="n">
        <v>45284</v>
      </c>
      <c r="C8" s="1" t="n">
        <v>11</v>
      </c>
      <c r="H8" s="5" t="n">
        <v>45296</v>
      </c>
      <c r="I8" s="1">
        <f>IF(E20&gt;0,E20,"-")</f>
        <v>521</v>
      </c>
      <c r="J8" s="1">
        <f>IF(I8="-","-",I8-I7)</f>
        <v>33</v>
      </c>
      <c r="K8" s="1">
        <f>IF(C20&gt;-20,C20,"-")</f>
        <v>7</v>
      </c>
      <c r="M8" t="s">
        <v>12</v>
      </c>
      <c r="N8" t="n">
        <v>111</v>
      </c>
    </row>
    <row r="9" spans="1:14">
      <c r="A9" s="3" t="n">
        <v>5</v>
      </c>
      <c r="B9" s="2" t="n">
        <v>45285</v>
      </c>
      <c r="C9" s="1" t="n">
        <v>11</v>
      </c>
      <c r="E9" s="1" t="n">
        <v>158</v>
      </c>
      <c r="F9" s="3">
        <f>IF(E9&gt;0,E9/A9)</f>
        <v>31.6000000000000014</v>
      </c>
      <c r="H9" s="5" t="n">
        <v>45297</v>
      </c>
      <c r="I9" s="1">
        <f>IF(E21&gt;0,E21,"-")</f>
        <v>552</v>
      </c>
      <c r="J9" s="1">
        <f>IF(I9="-","-",I9-I8)</f>
        <v>31</v>
      </c>
      <c r="K9" s="1">
        <f>IF(C21&gt;-20,C21,"-")</f>
        <v>2</v>
      </c>
      <c r="M9" t="s">
        <v>13</v>
      </c>
      <c r="N9">
        <f>N7+N8</f>
        <v>554</v>
      </c>
    </row>
    <row r="10" spans="1:14">
      <c r="A10" s="3" t="n">
        <v>6</v>
      </c>
      <c r="B10" s="2" t="n">
        <v>45286</v>
      </c>
      <c r="C10" s="1" t="n">
        <v>10</v>
      </c>
      <c r="F10" s="1" t="str">
        <f>IF(E10&gt;0,E10/A10,"-")</f>
        <v>-</v>
      </c>
      <c r="H10" s="5" t="n">
        <v>45298</v>
      </c>
      <c r="I10" s="1">
        <f>IF(E22&gt;0,E22,"-")</f>
        <v>602</v>
      </c>
      <c r="J10" s="1">
        <f>IF(I10="-","-",I10-I9)</f>
        <v>50</v>
      </c>
      <c r="K10" s="1">
        <f>IF(C22&gt;-20,C22,"-")</f>
        <v>-2</v>
      </c>
      <c r="M10" t="s">
        <v>14</v>
      </c>
      <c r="N10">
        <f>(N6+N9)/N9</f>
        <v>2.39169675090252687</v>
      </c>
    </row>
    <row r="11" spans="1:11">
      <c r="A11" s="3" t="n">
        <v>7</v>
      </c>
      <c r="B11" s="2" t="n">
        <v>45287</v>
      </c>
      <c r="C11" s="1" t="n">
        <v>10</v>
      </c>
      <c r="F11" s="1" t="str">
        <f>IF(E11&gt;0,E11/A11,"-")</f>
        <v>-</v>
      </c>
      <c r="H11" s="5" t="n">
        <v>45299</v>
      </c>
      <c r="I11" s="1">
        <f>IF(E23&gt;0,E23,"-")</f>
        <v>652</v>
      </c>
      <c r="J11" s="1">
        <f>IF(I11="-","-",I11-I10)</f>
        <v>50</v>
      </c>
      <c r="K11" s="1">
        <f>IF(C23&gt;-20,C23,"-")</f>
        <v>-3</v>
      </c>
    </row>
    <row r="12" spans="1:12">
      <c r="A12" s="3" t="n">
        <v>8</v>
      </c>
      <c r="B12" s="2" t="n">
        <v>45288</v>
      </c>
      <c r="C12" s="1" t="n">
        <v>9</v>
      </c>
      <c r="E12" s="1" t="n">
        <v>257</v>
      </c>
      <c r="F12" s="3">
        <f>IF(E12&gt;0,E12/A12,"-")</f>
        <v>32.125</v>
      </c>
      <c r="H12" s="5" t="n">
        <v>45300</v>
      </c>
      <c r="I12" s="1">
        <f>IF(E24&gt;0,E24,"-")</f>
        <v>718</v>
      </c>
      <c r="J12" s="1">
        <f>IF(I12="-","-",I12-I11)</f>
        <v>66</v>
      </c>
      <c r="K12" s="1">
        <f>IF(C24&gt;-20,C24,"-")</f>
        <v>-6</v>
      </c>
      <c r="L12" s="4"/>
    </row>
    <row r="13" spans="1:12">
      <c r="A13" s="3" t="n">
        <v>9</v>
      </c>
      <c r="B13" s="2" t="n">
        <v>45289</v>
      </c>
      <c r="C13" s="1" t="n">
        <v>9</v>
      </c>
      <c r="F13" s="1" t="str">
        <f>IF(E13&gt;0,E13/A13,"-")</f>
        <v>-</v>
      </c>
      <c r="H13" s="5" t="n">
        <v>45301</v>
      </c>
      <c r="I13" s="1">
        <f>IF(E25&gt;0,E25,"-")</f>
        <v>783</v>
      </c>
      <c r="J13" s="1">
        <f>IF(I13="-","-",I13-I12)</f>
        <v>65</v>
      </c>
      <c r="K13" s="1">
        <f>IF(C25&gt;-20,C25,"-")</f>
        <v>-5</v>
      </c>
      <c r="L13" s="4"/>
    </row>
    <row r="14" spans="1:12">
      <c r="A14" s="3" t="n">
        <v>10</v>
      </c>
      <c r="B14" s="2" t="n">
        <v>45290</v>
      </c>
      <c r="C14" s="1" t="n">
        <v>9</v>
      </c>
      <c r="F14" s="1" t="str">
        <f>IF(E14&gt;0,E14/A14,"-")</f>
        <v>-</v>
      </c>
      <c r="H14" s="5" t="n">
        <v>45302</v>
      </c>
      <c r="I14" s="1">
        <f>IF(E26&gt;0,E26,"-")</f>
        <v>843</v>
      </c>
      <c r="J14" s="1">
        <f>IF(I14="-","-",I14-I13)</f>
        <v>60</v>
      </c>
      <c r="K14" s="1">
        <f>IF(C26&gt;-20,C26,"-")</f>
        <v>-2</v>
      </c>
      <c r="L14" s="4"/>
    </row>
    <row r="15" spans="1:11">
      <c r="A15" s="3" t="n">
        <v>11</v>
      </c>
      <c r="B15" s="2" t="n">
        <v>45291</v>
      </c>
      <c r="C15" s="1" t="n">
        <v>9</v>
      </c>
      <c r="F15" s="1" t="str">
        <f>IF(E15&gt;0,E15/A15,"-")</f>
        <v>-</v>
      </c>
      <c r="H15" s="5" t="n">
        <v>45303</v>
      </c>
      <c r="I15" s="1">
        <f>IF(E27&gt;0,E27,"-")</f>
        <v>898</v>
      </c>
      <c r="J15" s="1">
        <f>IF(I15="-","-",I15-I14)</f>
        <v>55</v>
      </c>
      <c r="K15" s="1">
        <f>IF(C27&gt;-20,C27,"-")</f>
        <v>-1</v>
      </c>
    </row>
    <row r="16" spans="1:11">
      <c r="A16" s="3" t="n">
        <v>12</v>
      </c>
      <c r="B16" s="2" t="n">
        <v>45292</v>
      </c>
      <c r="C16" s="1" t="n">
        <v>6</v>
      </c>
      <c r="E16" s="1" t="n">
        <v>395</v>
      </c>
      <c r="F16" s="3">
        <f>IF(E16&gt;0,E16/A16,"-")</f>
        <v>32.9166666666666643</v>
      </c>
      <c r="H16" s="5" t="n">
        <v>45304</v>
      </c>
      <c r="I16" s="1">
        <f>IF(E28&gt;0,E28,"-")</f>
        <v>940</v>
      </c>
      <c r="J16" s="1">
        <f>IF(I16="-","-",I16-I15)</f>
        <v>42</v>
      </c>
      <c r="K16" s="1">
        <f>IF(C28&gt;-20,C28,"-")</f>
        <v>1</v>
      </c>
    </row>
    <row r="17" spans="1:11">
      <c r="A17" s="3" t="n">
        <v>13</v>
      </c>
      <c r="B17" s="2" t="n">
        <v>45293</v>
      </c>
      <c r="C17" s="1" t="n">
        <v>11</v>
      </c>
      <c r="F17" s="1" t="str">
        <f>IF(E17&gt;0,E17/A17,"-")</f>
        <v>-</v>
      </c>
      <c r="H17" s="5" t="n">
        <v>45305</v>
      </c>
      <c r="I17" s="1">
        <f>IF(E29&gt;0,E29,"-")</f>
        <v>996</v>
      </c>
      <c r="J17" s="1">
        <f>IF(I17="-","-",I17-I16)</f>
        <v>56</v>
      </c>
      <c r="K17" s="1">
        <f>IF(C29&gt;-20,C29,"-")</f>
        <v>-1</v>
      </c>
    </row>
    <row r="18" spans="1:11">
      <c r="A18" s="3" t="n">
        <v>14</v>
      </c>
      <c r="B18" s="2" t="n">
        <v>45294</v>
      </c>
      <c r="C18" s="1" t="n">
        <v>10</v>
      </c>
      <c r="E18" s="1" t="n">
        <v>456</v>
      </c>
      <c r="F18" s="3">
        <f>IF(E18&gt;0,E18/A18,"-")</f>
        <v>32.5714285714285694</v>
      </c>
      <c r="H18" s="5" t="n">
        <v>45306</v>
      </c>
      <c r="I18" s="1" t="str">
        <f>IF(E30&gt;0,E30,"-")</f>
        <v>-</v>
      </c>
      <c r="J18" s="1" t="str">
        <f>IF(I18="-","-",I18-I17)</f>
        <v>-</v>
      </c>
      <c r="K18" s="1" t="str">
        <f>IF(C30&gt;-20,C30,"-")</f>
        <v> </v>
      </c>
    </row>
    <row r="19" spans="1:11">
      <c r="A19" s="3" t="n">
        <v>15</v>
      </c>
      <c r="B19" s="2" t="n">
        <v>45295</v>
      </c>
      <c r="C19" s="1" t="n">
        <v>7</v>
      </c>
      <c r="E19" s="1" t="n">
        <v>488</v>
      </c>
      <c r="F19" s="3">
        <f>IF(E19&gt;0,E19/A19,"-")</f>
        <v>32.5333333333333314</v>
      </c>
      <c r="H19" s="5" t="n">
        <v>45307</v>
      </c>
      <c r="I19" s="1" t="str">
        <f>IF(E31&gt;0,E31,"-")</f>
        <v>-</v>
      </c>
      <c r="J19" s="1" t="str">
        <f>IF(I19="-","-",I19-I18)</f>
        <v>-</v>
      </c>
      <c r="K19" s="1" t="str">
        <f>IF(C31&gt;-20,C31,"-")</f>
        <v> </v>
      </c>
    </row>
    <row r="20" spans="1:11">
      <c r="A20" s="3" t="n">
        <v>16</v>
      </c>
      <c r="B20" s="2" t="n">
        <v>45296</v>
      </c>
      <c r="C20" s="1" t="n">
        <v>7</v>
      </c>
      <c r="E20" s="1" t="n">
        <v>521</v>
      </c>
      <c r="F20" s="3">
        <f>IF(E20&gt;0,E20/A20,"-")</f>
        <v>32.5625</v>
      </c>
      <c r="H20" s="5" t="n">
        <v>45308</v>
      </c>
      <c r="I20" s="1" t="str">
        <f>IF(E32&gt;0,E32,"-")</f>
        <v>-</v>
      </c>
      <c r="J20" s="1" t="str">
        <f>IF(I20="-","-",I20-I19)</f>
        <v>-</v>
      </c>
      <c r="K20" s="1" t="str">
        <f>IF(C32&gt;-20,C32,"-")</f>
        <v> </v>
      </c>
    </row>
    <row r="21" spans="1:11">
      <c r="A21" s="3" t="n">
        <v>17</v>
      </c>
      <c r="B21" s="2" t="n">
        <v>45297</v>
      </c>
      <c r="C21" s="1" t="n">
        <v>2</v>
      </c>
      <c r="E21" s="1" t="n">
        <v>552</v>
      </c>
      <c r="F21" s="3">
        <f>IF(E21&gt;0,E21/A21,"-")</f>
        <v>32.470588235294116</v>
      </c>
      <c r="H21" s="5" t="n">
        <v>45309</v>
      </c>
      <c r="I21" s="1" t="str">
        <f>IF(E33&gt;0,E33,"-")</f>
        <v>-</v>
      </c>
      <c r="J21" s="1" t="str">
        <f>IF(I21="-","-",I21-I20)</f>
        <v>-</v>
      </c>
      <c r="K21" s="1" t="str">
        <f>IF(C33&gt;-20,C33,"-")</f>
        <v> </v>
      </c>
    </row>
    <row r="22" spans="1:11">
      <c r="A22" s="3" t="n">
        <v>18</v>
      </c>
      <c r="B22" s="2" t="n">
        <v>45298</v>
      </c>
      <c r="C22" s="1" t="n">
        <v>-2</v>
      </c>
      <c r="E22" s="1" t="n">
        <v>602</v>
      </c>
      <c r="F22" s="3">
        <f>IF(E22&gt;0,E22/A22,"-")</f>
        <v>33.4444444444444429</v>
      </c>
      <c r="H22" s="5" t="n">
        <v>45310</v>
      </c>
      <c r="I22" s="1" t="str">
        <f>IF(E34&gt;0,E34,"-")</f>
        <v>-</v>
      </c>
      <c r="J22" s="1" t="str">
        <f>IF(I22="-","-",I22-I21)</f>
        <v>-</v>
      </c>
      <c r="K22" s="1" t="str">
        <f>IF(C34&gt;-20,C34,"-")</f>
        <v> </v>
      </c>
    </row>
    <row r="23" spans="1:11">
      <c r="A23" s="3" t="n">
        <v>19</v>
      </c>
      <c r="B23" s="2" t="n">
        <v>45299</v>
      </c>
      <c r="C23" s="1" t="n">
        <v>-3</v>
      </c>
      <c r="E23" s="1" t="n">
        <v>652</v>
      </c>
      <c r="F23" s="3">
        <f>IF(E23&gt;0,E23/A23,"-")</f>
        <v>34.3157894736842124</v>
      </c>
      <c r="H23" s="5" t="n">
        <v>45311</v>
      </c>
      <c r="I23" s="1" t="str">
        <f>IF(E35&gt;0,E35,"-")</f>
        <v>-</v>
      </c>
      <c r="J23" s="1" t="str">
        <f>IF(I23="-","-",I23-I22)</f>
        <v>-</v>
      </c>
      <c r="K23" s="1" t="str">
        <f>IF(C35&gt;-20,C35,"-")</f>
        <v> </v>
      </c>
    </row>
    <row r="24" spans="1:11">
      <c r="A24" s="3" t="n">
        <v>20</v>
      </c>
      <c r="B24" s="2" t="n">
        <v>45300</v>
      </c>
      <c r="C24" s="1" t="n">
        <v>-6</v>
      </c>
      <c r="E24" s="1" t="n">
        <v>718</v>
      </c>
      <c r="F24" s="3">
        <f>IF(E24&gt;0,E24/A24,"-")</f>
        <v>35.8999999999999986</v>
      </c>
      <c r="H24" s="5" t="n">
        <v>45312</v>
      </c>
      <c r="I24" s="1" t="str">
        <f>IF(E36&gt;0,E36,"-")</f>
        <v>-</v>
      </c>
      <c r="J24" s="1" t="str">
        <f>IF(I24="-","-",I24-I23)</f>
        <v>-</v>
      </c>
      <c r="K24" s="1" t="str">
        <f>IF(C36&gt;-20,C36,"-")</f>
        <v> </v>
      </c>
    </row>
    <row r="25" spans="1:11">
      <c r="A25" s="3" t="n">
        <v>21</v>
      </c>
      <c r="B25" s="2" t="n">
        <v>45301</v>
      </c>
      <c r="C25" s="1" t="n">
        <v>-5</v>
      </c>
      <c r="E25" s="1" t="n">
        <v>783</v>
      </c>
      <c r="F25" s="3">
        <f>IF(E25&gt;0,E25/A25,"-")</f>
        <v>37.2857142857142847</v>
      </c>
      <c r="H25" s="5" t="n">
        <v>45313</v>
      </c>
      <c r="I25" s="1" t="str">
        <f>IF(E37&gt;0,E37,"-")</f>
        <v>-</v>
      </c>
      <c r="J25" s="1" t="str">
        <f>IF(I25="-","-",I25-I24)</f>
        <v>-</v>
      </c>
      <c r="K25" s="1" t="str">
        <f>IF(C37&gt;-20,C37,"-")</f>
        <v> </v>
      </c>
    </row>
    <row r="26" spans="1:11">
      <c r="A26" s="3" t="n">
        <v>22</v>
      </c>
      <c r="B26" s="2" t="n">
        <v>45302</v>
      </c>
      <c r="C26" s="1" t="n">
        <v>-2</v>
      </c>
      <c r="E26" s="1" t="n">
        <v>843</v>
      </c>
      <c r="F26" s="3">
        <f>IF(E26&gt;0,E26/A26,"-")</f>
        <v>38.3181818181818201</v>
      </c>
      <c r="H26" s="5" t="n">
        <v>45314</v>
      </c>
      <c r="I26" s="1" t="str">
        <f>IF(E38&gt;0,E38,"-")</f>
        <v>-</v>
      </c>
      <c r="J26" s="1" t="str">
        <f>IF(I26="-","-",I26-I25)</f>
        <v>-</v>
      </c>
      <c r="K26" s="1" t="str">
        <f>IF(C38&gt;-20,C38,"-")</f>
        <v> </v>
      </c>
    </row>
    <row r="27" spans="1:11">
      <c r="A27" s="3" t="n">
        <v>23</v>
      </c>
      <c r="B27" s="2" t="n">
        <v>45303</v>
      </c>
      <c r="C27" s="1" t="n">
        <v>-1</v>
      </c>
      <c r="E27" s="1" t="n">
        <v>898</v>
      </c>
      <c r="F27" s="3">
        <f>IF(E27&gt;0,E27/A27,"-")</f>
        <v>39.0434782608695627</v>
      </c>
      <c r="H27" s="5" t="n">
        <v>45315</v>
      </c>
      <c r="I27" s="1" t="str">
        <f>IF(E39&gt;0,E39,"-")</f>
        <v>-</v>
      </c>
      <c r="J27" s="1" t="str">
        <f>IF(I27="-","-",I27-I26)</f>
        <v>-</v>
      </c>
      <c r="K27" s="1" t="str">
        <f>IF(C39&gt;-20,C39,"-")</f>
        <v> </v>
      </c>
    </row>
    <row r="28" spans="1:11">
      <c r="A28" s="3" t="n">
        <v>24</v>
      </c>
      <c r="B28" s="2" t="n">
        <v>45304</v>
      </c>
      <c r="C28" s="1" t="n">
        <v>1</v>
      </c>
      <c r="E28" s="1" t="n">
        <v>940</v>
      </c>
      <c r="F28" s="3">
        <f>IF(E28&gt;0,E28/A28,"-")</f>
        <v>39.1666666666666643</v>
      </c>
      <c r="H28" s="5" t="n">
        <v>45316</v>
      </c>
      <c r="I28" s="1" t="str">
        <f>IF(E40&gt;0,E40,"-")</f>
        <v>-</v>
      </c>
      <c r="J28" s="1" t="str">
        <f>IF(I28="-","-",I28-I27)</f>
        <v>-</v>
      </c>
      <c r="K28" s="1" t="str">
        <f>IF(C40&gt;-20,C40,"-")</f>
        <v> </v>
      </c>
    </row>
    <row r="29" spans="1:11">
      <c r="A29" s="3" t="n">
        <v>25</v>
      </c>
      <c r="B29" s="2" t="n">
        <v>45305</v>
      </c>
      <c r="C29" s="1" t="n">
        <v>-1</v>
      </c>
      <c r="E29" s="1" t="n">
        <v>996</v>
      </c>
      <c r="F29" s="3">
        <f>IF(E29&gt;0,E29/A29,"-")</f>
        <v>39.8400000000000034</v>
      </c>
      <c r="H29" s="5" t="n">
        <v>45317</v>
      </c>
      <c r="I29" s="1" t="str">
        <f>IF(E41&gt;0,E41,"-")</f>
        <v>-</v>
      </c>
      <c r="J29" s="1" t="str">
        <f>IF(I29="-","-",I29-I28)</f>
        <v>-</v>
      </c>
      <c r="K29" s="1" t="str">
        <f>IF(C41&gt;-20,C41,"-")</f>
        <v> </v>
      </c>
    </row>
    <row r="30" spans="1:11">
      <c r="A30" s="3" t="n">
        <v>26</v>
      </c>
      <c r="B30" s="2" t="n">
        <v>45306</v>
      </c>
      <c r="C30" s="1" t="s">
        <v>15</v>
      </c>
      <c r="F30" s="3" t="str">
        <f>IF(E30&gt;0,E30/A30,"-")</f>
        <v>-</v>
      </c>
      <c r="H30" s="5" t="n">
        <v>45318</v>
      </c>
      <c r="I30" s="1" t="str">
        <f>IF(E42&gt;0,E42,"-")</f>
        <v>-</v>
      </c>
      <c r="J30" s="1" t="str">
        <f>IF(I30="-","-",I30-I29)</f>
        <v>-</v>
      </c>
      <c r="K30" s="1" t="str">
        <f>IF(C42&gt;-20,C42,"-")</f>
        <v> </v>
      </c>
    </row>
    <row r="31" spans="1:11">
      <c r="A31" s="3" t="n">
        <v>27</v>
      </c>
      <c r="B31" s="2" t="n">
        <v>45307</v>
      </c>
      <c r="C31" s="1" t="s">
        <v>15</v>
      </c>
      <c r="F31" s="3" t="str">
        <f>IF(E31&gt;0,E31/A31,"-")</f>
        <v>-</v>
      </c>
      <c r="H31" s="5" t="n">
        <v>45319</v>
      </c>
      <c r="I31" s="1" t="str">
        <f>IF(E43&gt;0,E43,"-")</f>
        <v>-</v>
      </c>
      <c r="J31" s="1" t="str">
        <f>IF(I31="-","-",I31-I30)</f>
        <v>-</v>
      </c>
      <c r="K31" s="1" t="str">
        <f>IF(C43&gt;-20,C43,"-")</f>
        <v> </v>
      </c>
    </row>
    <row r="32" spans="1:11">
      <c r="A32" s="3" t="n">
        <v>28</v>
      </c>
      <c r="B32" s="2" t="n">
        <v>45308</v>
      </c>
      <c r="C32" s="1" t="s">
        <v>15</v>
      </c>
      <c r="F32" s="3" t="str">
        <f>IF(E32&gt;0,E32/A32,"-")</f>
        <v>-</v>
      </c>
      <c r="H32" s="5" t="n">
        <v>45320</v>
      </c>
      <c r="I32" s="1" t="str">
        <f>IF(E44&gt;0,E44,"-")</f>
        <v>-</v>
      </c>
      <c r="J32" s="1" t="str">
        <f>IF(I32="-","-",I32-I31)</f>
        <v>-</v>
      </c>
      <c r="K32" s="1" t="str">
        <f>IF(C44&gt;-20,C44,"-")</f>
        <v> </v>
      </c>
    </row>
    <row r="33" spans="1:11">
      <c r="A33" s="3" t="n">
        <v>29</v>
      </c>
      <c r="B33" s="2" t="n">
        <v>45309</v>
      </c>
      <c r="C33" s="1" t="s">
        <v>15</v>
      </c>
      <c r="F33" s="3" t="str">
        <f>IF(E33&gt;0,E33/A33,"-")</f>
        <v>-</v>
      </c>
      <c r="H33" s="5" t="n">
        <v>45321</v>
      </c>
      <c r="I33" s="1" t="str">
        <f>IF(E45&gt;0,E45,"-")</f>
        <v>-</v>
      </c>
      <c r="J33" s="1" t="str">
        <f>IF(I33="-","-",I33-I32)</f>
        <v>-</v>
      </c>
      <c r="K33" s="1" t="str">
        <f>IF(C45&gt;-20,C45,"-")</f>
        <v> </v>
      </c>
    </row>
    <row r="34" spans="1:11">
      <c r="A34" s="3" t="n">
        <v>30</v>
      </c>
      <c r="B34" s="2" t="n">
        <v>45310</v>
      </c>
      <c r="C34" s="1" t="s">
        <v>15</v>
      </c>
      <c r="F34" s="3" t="str">
        <f>IF(E34&gt;0,E34/A34,"-")</f>
        <v>-</v>
      </c>
      <c r="H34" s="5" t="n">
        <v>45322</v>
      </c>
      <c r="I34" s="1" t="str">
        <f>IF(E46&gt;0,E46,"-")</f>
        <v>-</v>
      </c>
      <c r="J34" s="1" t="str">
        <f>IF(I34="-","-",I34-I33)</f>
        <v>-</v>
      </c>
      <c r="K34" s="1" t="str">
        <f>IF(C46&gt;-20,C46,"-")</f>
        <v> </v>
      </c>
    </row>
    <row r="35" spans="1:6">
      <c r="A35" s="3" t="n">
        <v>31</v>
      </c>
      <c r="B35" s="2" t="n">
        <v>45311</v>
      </c>
      <c r="C35" s="1" t="s">
        <v>15</v>
      </c>
      <c r="F35" s="3" t="str">
        <f>IF(E35&gt;0,E35/A35,"-")</f>
        <v>-</v>
      </c>
    </row>
    <row r="36" spans="1:6">
      <c r="A36" s="3" t="n">
        <v>32</v>
      </c>
      <c r="B36" s="2" t="n">
        <v>45312</v>
      </c>
      <c r="C36" s="1" t="s">
        <v>15</v>
      </c>
      <c r="F36" s="3" t="str">
        <f>IF(E36&gt;0,E36/A36,"-")</f>
        <v>-</v>
      </c>
    </row>
    <row r="37" spans="1:6">
      <c r="A37" s="3" t="n">
        <v>33</v>
      </c>
      <c r="B37" s="2" t="n">
        <v>45313</v>
      </c>
      <c r="C37" s="1" t="s">
        <v>15</v>
      </c>
      <c r="F37" s="3" t="str">
        <f>IF(E37&gt;0,E37/A37,"-")</f>
        <v>-</v>
      </c>
    </row>
    <row r="38" spans="1:6">
      <c r="A38" s="3" t="n">
        <v>34</v>
      </c>
      <c r="B38" s="2" t="n">
        <v>45314</v>
      </c>
      <c r="C38" s="1" t="s">
        <v>15</v>
      </c>
      <c r="F38" s="3" t="str">
        <f>IF(E38&gt;0,E38/A38,"-")</f>
        <v>-</v>
      </c>
    </row>
    <row r="39" spans="1:6">
      <c r="A39" s="3" t="n">
        <v>35</v>
      </c>
      <c r="B39" s="2" t="n">
        <v>45315</v>
      </c>
      <c r="C39" s="1" t="s">
        <v>15</v>
      </c>
      <c r="F39" s="3" t="str">
        <f>IF(E39&gt;0,E39/A39,"-")</f>
        <v>-</v>
      </c>
    </row>
    <row r="40" spans="1:6">
      <c r="A40" s="3" t="n">
        <v>36</v>
      </c>
      <c r="B40" s="2" t="n">
        <v>45316</v>
      </c>
      <c r="C40" s="1" t="s">
        <v>15</v>
      </c>
      <c r="F40" s="3" t="str">
        <f>IF(E40&gt;0,E40/A40,"-")</f>
        <v>-</v>
      </c>
    </row>
    <row r="41" spans="1:6">
      <c r="A41" s="3" t="n">
        <v>37</v>
      </c>
      <c r="B41" s="2" t="n">
        <v>45317</v>
      </c>
      <c r="C41" s="1" t="s">
        <v>15</v>
      </c>
      <c r="F41" s="3" t="str">
        <f>IF(E41&gt;0,E41/A41,"-")</f>
        <v>-</v>
      </c>
    </row>
    <row r="42" spans="1:6">
      <c r="A42" s="3" t="n">
        <v>38</v>
      </c>
      <c r="B42" s="2" t="n">
        <v>45318</v>
      </c>
      <c r="C42" s="1" t="s">
        <v>15</v>
      </c>
      <c r="F42" s="3" t="str">
        <f>IF(E42&gt;0,E42/A42,"-")</f>
        <v>-</v>
      </c>
    </row>
    <row r="43" spans="1:6">
      <c r="A43" s="3" t="n">
        <v>39</v>
      </c>
      <c r="B43" s="2" t="n">
        <v>45319</v>
      </c>
      <c r="C43" s="1" t="s">
        <v>15</v>
      </c>
      <c r="F43" s="3" t="str">
        <f>IF(E43&gt;0,E43/A43,"-")</f>
        <v>-</v>
      </c>
    </row>
    <row r="44" spans="1:6">
      <c r="A44" s="3" t="n">
        <v>40</v>
      </c>
      <c r="B44" s="2" t="n">
        <v>45320</v>
      </c>
      <c r="C44" s="1" t="s">
        <v>15</v>
      </c>
      <c r="F44" s="3" t="str">
        <f>IF(E44&gt;0,E44/A44,"-")</f>
        <v>-</v>
      </c>
    </row>
    <row r="45" spans="1:6">
      <c r="A45" s="3" t="n">
        <v>41</v>
      </c>
      <c r="B45" s="2" t="n">
        <v>45321</v>
      </c>
      <c r="C45" s="1" t="s">
        <v>15</v>
      </c>
      <c r="F45" s="3" t="str">
        <f>IF(E45&gt;0,E45/A45,"-")</f>
        <v>-</v>
      </c>
    </row>
    <row r="46" spans="1:6">
      <c r="A46" s="3" t="n">
        <v>42</v>
      </c>
      <c r="B46" s="2" t="n">
        <v>45322</v>
      </c>
      <c r="C46" s="1" t="s">
        <v>15</v>
      </c>
      <c r="F46" s="3" t="str">
        <f>IF(E46&gt;0,E46/A46,"-")</f>
        <v>-</v>
      </c>
    </row>
    <row r="47" spans="1:1">
      <c r="A47" s="3" t="n">
        <v>43</v>
      </c>
    </row>
    <row r="48" spans="1:1">
      <c r="A48" s="3" t="n">
        <v>44</v>
      </c>
    </row>
    <row r="49" spans="1:1">
      <c r="A49" s="3" t="n">
        <v>45</v>
      </c>
    </row>
    <row r="50" spans="1:1">
      <c r="A50" s="3" t="n">
        <v>46</v>
      </c>
    </row>
  </sheetData>
  <printOptions>
    <extLst>
      <ext uri="smNativeData">
        <pm:pageFlags xmlns:pm="smNativeData" id="1705307166" printRowHead="0" printColHead="0" printHeadLine="0" printFootLine="0" autoHeightHeader="0" autoHeightFooter="0" fitToPageBoth="1"/>
      </ext>
    </extLst>
  </printOptions>
  <pageMargins left="0.787500" right="0.787500" top="0.787500" bottom="0.787500" header="0.393750" footer="0.393750"/>
  <pageSetup paperSize="9" scale="59" fitToWidth="1" fitToHeight="1" pageOrder="overThenDown" orientation="landscape"/>
  <headerFooter>
    <extLst>
      <ext uri="smNativeData">
        <pm:header xmlns:pm="smNativeData" id="1705307166" l="56" r="56" t="56" b="56" borderId="0" fillId="0" vertical="0"/>
        <pm:footer xmlns:pm="smNativeData" id="1705307166" l="56" r="56" t="56" b="56" borderId="0" fillId="0" vertical="2"/>
      </ext>
    </extLst>
  </headerFooter>
  <drawing r:id="rId1"/>
  <extLst>
    <ext uri="smNativeData">
      <pm:sheetPrefs xmlns:pm="smNativeData" day="170530716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gerhard</cp:lastModifiedBy>
  <cp:revision>0</cp:revision>
  <cp:lastPrinted>2024-01-15T08:27:21Z</cp:lastPrinted>
  <dcterms:created xsi:type="dcterms:W3CDTF">2023-12-25T06:33:38Z</dcterms:created>
  <dcterms:modified xsi:type="dcterms:W3CDTF">2024-01-15T08:26:06Z</dcterms:modified>
</cp:coreProperties>
</file>