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obile"/>
  <workbookPr/>
  <bookViews>
    <workbookView activeTab="0" xWindow="240" yWindow="60" windowWidth="15962" windowHeight="18085" tabRatio="500"/>
  </bookViews>
  <sheets>
    <sheet name="Blatt 1 - Erwartete Beträge" sheetId="1" r:id="rId4"/>
  </sheets>
  <calcPr/>
  <extLst>
    <ext uri="smNativeData">
      <pm:revision xmlns:pm="smNativeData" day="1681456227" val="1048" rev="124" rev64="64" revOS="5" revMin="124" revMax="0"/>
      <pm:docPrefs xmlns:pm="smNativeData" id="1681456227" fixedDigits="0" showNotice="1" showFrameBounds="1" autoChart="1" recalcOnPrint="1" recalcOnCopy="1" finalRounding="1" compatTextArt="1" tab="567" useDefinedPrintRange="1" printArea="currentSheet"/>
      <pm:compatibility xmlns:pm="smNativeData" id="1681456227" overlapCells="1"/>
      <pm:defCurrency xmlns:pm="smNativeData" id="1681456227"/>
    </ext>
  </extLst>
</workbook>
</file>

<file path=xl/sharedStrings.xml><?xml version="1.0" encoding="utf-8"?>
<sst xmlns="http://schemas.openxmlformats.org/spreadsheetml/2006/main" count="32" uniqueCount="26">
  <si>
    <t>1</t>
  </si>
  <si>
    <t>A</t>
  </si>
  <si>
    <t>2</t>
  </si>
  <si>
    <t>3</t>
  </si>
  <si>
    <t>4</t>
  </si>
  <si>
    <t>R</t>
  </si>
  <si>
    <t>n</t>
  </si>
  <si>
    <t>5</t>
  </si>
  <si>
    <t>j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</si>
  <si>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</si>
  <si>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</si>
  <si>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</si>
  <si>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</si>
  <si>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</si>
  <si>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</si>
  <si>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</si>
  <si>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</si>
  <si>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</si>
  <si>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</si>
  <si>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</si>
  <si>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</si>
  <si>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Gesamt:</t>
  </si>
  <si>
    <t>Anteil 1</t>
  </si>
  <si>
    <t>Überwiesen:</t>
  </si>
  <si>
    <t>Diff.:</t>
  </si>
  <si>
    <t>Anteil 2</t>
  </si>
</sst>
</file>

<file path=xl/styles.xml><?xml version="1.0" encoding="utf-8"?>
<styleSheet xmlns="http://schemas.openxmlformats.org/spreadsheetml/2006/main">
  <numFmts count="15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&quot; &quot;[$€-2];&quot;-&quot;#,##0.00&quot; &quot;[$€-2]"/>
    <numFmt numFmtId="165" formatCode="DD.MM.YY"/>
    <numFmt numFmtId="14" formatCode="DD/MM/YYYY"/>
    <numFmt numFmtId="166" formatCode="[$€-2] #,##0.00"/>
    <numFmt numFmtId="49" formatCode="@"/>
    <numFmt numFmtId="1" formatCode="0"/>
    <numFmt numFmtId="2" formatCode="0.00"/>
  </numFmts>
  <fonts count="5">
    <font>
      <name val="Arial"/>
      <family val="1"/>
      <color rgb="FF000000"/>
      <sz val="10"/>
      <extLst>
        <ext uri="smNativeData">
          <pm:charSpec xmlns:pm="smNativeData" id="1681456227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81456227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b/>
      <color rgb="FF000000"/>
      <sz val="12"/>
      <extLst>
        <ext uri="smNativeData">
          <pm:charSpec xmlns:pm="smNativeData" id="1681456227" ulstyle="none" kern="1">
            <pm:latin face="Arial" sz="24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Arial"/>
      <family val="1"/>
      <color rgb="FF000000"/>
      <sz val="11"/>
      <extLst>
        <ext uri="smNativeData">
          <pm:charSpec xmlns:pm="smNativeData" id="1681456227" ulstyle="none" kern="1">
            <pm:latin face="Arial" sz="220" lang="default"/>
            <pm:cs face="Basic Roman" sz="220" lang="default"/>
            <pm:ea face="Basic Roman" sz="220" lang="default"/>
          </pm:charSpec>
        </ext>
      </extLst>
    </font>
    <font>
      <name val="Arial"/>
      <family val="1"/>
      <color rgb="FFE93423"/>
      <sz val="11"/>
      <extLst>
        <ext uri="smNativeData">
          <pm:charSpec xmlns:pm="smNativeData" id="1681456227" fgClr="E93423" ulstyle="none" kern="1">
            <pm:latin face="Arial" sz="220" lang="default"/>
            <pm:cs face="Basic Roman" sz="220" lang="default"/>
            <pm:ea face="Basic Roman" sz="220" lang="default"/>
          </pm:charSpec>
        </ext>
      </extLst>
    </font>
  </fonts>
  <fills count="9">
    <fill>
      <patternFill patternType="none"/>
    </fill>
    <fill>
      <patternFill patternType="gray125"/>
    </fill>
    <fill>
      <patternFill patternType="solid">
        <fgColor rgb="FFBDC0BF"/>
        <bgColor rgb="FFFFFFFF"/>
        <extLst>
          <ext uri="smNativeData">
            <pm:shade xmlns:pm="smNativeData" id="1681456227" type="1" fgLvl="100" fgClr="00BDC0BF" bgLvl="0" bgClr="00000000"/>
          </ext>
        </extLst>
      </patternFill>
    </fill>
    <fill>
      <patternFill patternType="solid">
        <fgColor rgb="FFDBDBDB"/>
        <bgColor rgb="FFFFFFFF"/>
        <extLst>
          <ext uri="smNativeData">
            <pm:shade xmlns:pm="smNativeData" id="1681456227" type="1" fgLvl="100" fgClr="00DBDBDB" bgLvl="0" bgClr="00000000"/>
          </ext>
        </extLst>
      </patternFill>
    </fill>
    <fill>
      <patternFill patternType="none"/>
    </fill>
    <fill>
      <patternFill patternType="none"/>
    </fill>
    <fill>
      <patternFill patternType="solid">
        <fgColor rgb="FFDBDBDB"/>
        <bgColor rgb="FFFFFFFF"/>
        <extLst>
          <ext uri="smNativeData">
            <pm:shade xmlns:pm="smNativeData" id="1681456227" type="1" fgLvl="100" fgClr="00DBDBDB" bgLvl="0" bgClr="00000000"/>
          </ext>
        </extLst>
      </patternFill>
    </fill>
    <fill>
      <patternFill patternType="none"/>
    </fill>
    <fill>
      <patternFill patternType="none"/>
    </fill>
  </fills>
  <borders count="8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1456227"/>
        </ext>
      </extLst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3F3F3F"/>
      </bottom>
      <extLst>
        <ext uri="smNativeData">
          <pm:border xmlns:pm="smNativeData" id="1681456227">
            <pm:line position="top" type="1" style="0" width="20" dist="20" width2="20" rgb="A5A5A5"/>
            <pm:line position="bottom" type="1" style="0" width="20" dist="20" width2="20" rgb="3F3F3F"/>
            <pm:line position="left" type="1" style="0" width="20" dist="20" width2="20" rgb="A5A5A5"/>
            <pm:line position="right" type="1" style="0" width="20" dist="20" width2="20" rgb="A5A5A5"/>
          </pm:border>
        </ext>
      </extLst>
    </border>
    <border>
      <left style="thin">
        <color rgb="FFA5A5A5"/>
      </left>
      <right style="thin">
        <color rgb="FF3F3F3F"/>
      </right>
      <top style="thin">
        <color rgb="FF3F3F3F"/>
      </top>
      <bottom style="thin">
        <color rgb="FFA5A5A5"/>
      </bottom>
      <extLst>
        <ext uri="smNativeData">
          <pm:border xmlns:pm="smNativeData" id="1681456227">
            <pm:line position="top" type="1" style="0" width="20" dist="20" width2="20" rgb="3F3F3F"/>
            <pm:line position="bottom" type="1" style="0" width="20" dist="20" width2="20" rgb="A5A5A5"/>
            <pm:line position="left" type="1" style="0" width="20" dist="20" width2="20" rgb="A5A5A5"/>
            <pm:line position="right" type="1" style="0" width="20" dist="20" width2="20" rgb="3F3F3F"/>
          </pm:border>
        </ext>
      </extLst>
    </border>
    <border>
      <left style="thin">
        <color rgb="FF3F3F3F"/>
      </left>
      <right style="thin">
        <color rgb="FFA5A5A5"/>
      </right>
      <top style="thin">
        <color rgb="FF3F3F3F"/>
      </top>
      <bottom style="thin">
        <color rgb="FFA5A5A5"/>
      </bottom>
      <extLst>
        <ext uri="smNativeData">
          <pm:border xmlns:pm="smNativeData" id="1681456227">
            <pm:line position="top" type="1" style="0" width="20" dist="20" width2="20" rgb="3F3F3F"/>
            <pm:line position="bottom" type="1" style="0" width="20" dist="20" width2="20" rgb="A5A5A5"/>
            <pm:line position="left" type="1" style="0" width="20" dist="20" width2="20" rgb="3F3F3F"/>
            <pm:line position="right" type="1" style="0" width="20" dist="20" width2="20" rgb="A5A5A5"/>
          </pm:border>
        </ext>
      </extLst>
    </border>
    <border>
      <left style="thin">
        <color rgb="FFA5A5A5"/>
      </left>
      <right style="thin">
        <color rgb="FFA5A5A5"/>
      </right>
      <top style="thin">
        <color rgb="FF3F3F3F"/>
      </top>
      <bottom style="thin">
        <color rgb="FFA5A5A5"/>
      </bottom>
      <extLst>
        <ext uri="smNativeData">
          <pm:border xmlns:pm="smNativeData" id="1681456227">
            <pm:line position="top" type="1" style="0" width="20" dist="20" width2="20" rgb="3F3F3F"/>
            <pm:line position="bottom" type="1" style="0" width="20" dist="20" width2="20" rgb="A5A5A5"/>
            <pm:line position="left" type="1" style="0" width="20" dist="20" width2="20" rgb="A5A5A5"/>
            <pm:line position="right" type="1" style="0" width="20" dist="20" width2="20" rgb="A5A5A5"/>
          </pm:border>
        </ext>
      </extLst>
    </border>
    <border>
      <left style="thin">
        <color rgb="FFA5A5A5"/>
      </left>
      <right style="thin">
        <color rgb="FF3F3F3F"/>
      </right>
      <top style="thin">
        <color rgb="FFA5A5A5"/>
      </top>
      <bottom style="thin">
        <color rgb="FFA5A5A5"/>
      </bottom>
      <extLst>
        <ext uri="smNativeData">
          <pm:border xmlns:pm="smNativeData" id="1681456227">
            <pm:line position="top" type="1" style="0" width="20" dist="20" width2="20" rgb="A5A5A5"/>
            <pm:line position="bottom" type="1" style="0" width="20" dist="20" width2="20" rgb="A5A5A5"/>
            <pm:line position="left" type="1" style="0" width="20" dist="20" width2="20" rgb="A5A5A5"/>
            <pm:line position="right" type="1" style="0" width="20" dist="20" width2="20" rgb="3F3F3F"/>
          </pm:border>
        </ext>
      </extLst>
    </border>
    <border>
      <left style="thin">
        <color rgb="FF3F3F3F"/>
      </left>
      <right style="thin">
        <color rgb="FFA5A5A5"/>
      </right>
      <top style="thin">
        <color rgb="FFA5A5A5"/>
      </top>
      <bottom style="thin">
        <color rgb="FFA5A5A5"/>
      </bottom>
      <extLst>
        <ext uri="smNativeData">
          <pm:border xmlns:pm="smNativeData" id="1681456227">
            <pm:line position="top" type="1" style="0" width="20" dist="20" width2="20" rgb="A5A5A5"/>
            <pm:line position="bottom" type="1" style="0" width="20" dist="20" width2="20" rgb="A5A5A5"/>
            <pm:line position="left" type="1" style="0" width="20" dist="20" width2="20" rgb="3F3F3F"/>
            <pm:line position="right" type="1" style="0" width="20" dist="20" width2="20" rgb="A5A5A5"/>
          </pm:border>
        </ext>
      </extLst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extLst>
        <ext uri="smNativeData">
          <pm:border xmlns:pm="smNativeData" id="1681456227">
            <pm:line position="top" type="1" style="0" width="20" dist="20" width2="20" rgb="A5A5A5"/>
            <pm:line position="bottom" type="1" style="0" width="20" dist="20" width2="20" rgb="A5A5A5"/>
            <pm:line position="left" type="1" style="0" width="20" dist="20" width2="20" rgb="A5A5A5"/>
            <pm:line position="right" type="1" style="0" width="20" dist="20" width2="20" rgb="A5A5A5"/>
          </pm:border>
        </ext>
      </extLst>
    </border>
  </borders>
  <cellStyleXfs count="1">
    <xf numFmtId="0" fontId="0" fillId="0" borderId="0" applyNumberFormat="0" applyFont="1" applyFill="0" applyBorder="0" applyAlignment="1" applyProtection="0"/>
  </cellStyleXfs>
  <cellXfs count="25">
    <xf numFmtId="0" fontId="0" fillId="0" borderId="0" xfId="0"/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9" fontId="3" fillId="3" borderId="2" xfId="0" applyNumberFormat="1" applyFont="1" applyFill="1" applyBorder="1"/>
    <xf numFmtId="49" fontId="3" fillId="0" borderId="3" xfId="0" applyNumberFormat="1" applyFont="1" applyBorder="1"/>
    <xf numFmtId="49" fontId="3" fillId="0" borderId="4" xfId="0" applyNumberFormat="1" applyFont="1" applyBorder="1"/>
    <xf numFmtId="164" fontId="3" fillId="0" borderId="4" xfId="0" applyNumberFormat="1" applyFont="1" applyBorder="1"/>
    <xf numFmtId="0" fontId="0" fillId="0" borderId="4" xfId="0" applyBorder="1"/>
    <xf numFmtId="165" fontId="0" fillId="0" borderId="4" xfId="0" applyNumberFormat="1" applyBorder="1"/>
    <xf numFmtId="164" fontId="4" fillId="0" borderId="4" xfId="0" applyNumberFormat="1" applyFont="1" applyBorder="1"/>
    <xf numFmtId="14" fontId="3" fillId="0" borderId="4" xfId="0" applyNumberFormat="1" applyFont="1" applyBorder="1"/>
    <xf numFmtId="164" fontId="3" fillId="0" borderId="4" xfId="0" applyNumberFormat="1" applyFont="1" applyBorder="1" applyAlignment="1">
      <alignment wrapText="1"/>
    </xf>
    <xf numFmtId="49" fontId="3" fillId="6" borderId="5" xfId="0" applyNumberFormat="1" applyFont="1" applyFill="1" applyBorder="1"/>
    <xf numFmtId="49" fontId="3" fillId="0" borderId="6" xfId="0" applyNumberFormat="1" applyFont="1" applyBorder="1"/>
    <xf numFmtId="0" fontId="3" fillId="0" borderId="7" xfId="0" applyFont="1" applyBorder="1"/>
    <xf numFmtId="164" fontId="3" fillId="0" borderId="7" xfId="0" applyNumberFormat="1" applyFont="1" applyBorder="1"/>
    <xf numFmtId="166" fontId="0" fillId="0" borderId="7" xfId="0" applyNumberFormat="1" applyBorder="1"/>
    <xf numFmtId="14" fontId="3" fillId="0" borderId="7" xfId="0" applyNumberFormat="1" applyFont="1" applyBorder="1"/>
    <xf numFmtId="164" fontId="4" fillId="0" borderId="7" xfId="0" applyNumberFormat="1" applyFont="1" applyBorder="1"/>
    <xf numFmtId="0" fontId="3" fillId="0" borderId="7" xfId="0" applyFont="1" applyBorder="1" applyAlignment="1">
      <alignment wrapText="1"/>
    </xf>
    <xf numFmtId="164" fontId="3" fillId="0" borderId="7" xfId="0" applyNumberFormat="1" applyFont="1" applyBorder="1" applyAlignment="1">
      <alignment wrapText="1"/>
    </xf>
    <xf numFmtId="49" fontId="3" fillId="0" borderId="7" xfId="0" applyNumberFormat="1" applyFont="1" applyBorder="1"/>
    <xf numFmtId="0" fontId="3" fillId="0" borderId="6" xfId="0" applyFont="1" applyBorder="1"/>
    <xf numFmtId="1" fontId="3" fillId="0" borderId="6" xfId="0" applyNumberFormat="1" applyFont="1" applyBorder="1"/>
    <xf numFmtId="2" fontId="3" fillId="6" borderId="5" xfId="0" applyNumberFormat="1" applyFont="1" applyFill="1" applyBorder="1"/>
  </cellXfs>
  <cellStyles count="1">
    <cellStyle name="Normal" xfId="0" builtinId="0" customBuiltin="1"/>
  </cellStyles>
  <dxfs count="6">
    <dxf>
      <font>
        <color rgb="FFFF0000"/>
        <extLst>
          <ext uri="smNativeData">
            <pm:charSpec xmlns:pm="smNativeData" id="1681456227" fgClr="FF0000">
              <pm:latin/>
              <pm:cs/>
              <pm:ea/>
            </pm:charSpec>
          </ext>
        </extLst>
      </font>
    </dxf>
    <dxf>
      <font>
        <color rgb="FF669C35"/>
        <extLst>
          <ext uri="smNativeData">
            <pm:charSpec xmlns:pm="smNativeData" id="1681456227" fgClr="669C35">
              <pm:latin/>
              <pm:cs/>
              <pm:ea/>
            </pm:charSpec>
          </ext>
        </extLst>
      </font>
    </dxf>
    <dxf>
      <font>
        <color rgb="FF000000"/>
        <extLst>
          <ext uri="smNativeData">
            <pm:charSpec xmlns:pm="smNativeData" id="1681456227" fgClr="000000">
              <pm:latin/>
              <pm:cs/>
              <pm:ea/>
            </pm:charSpec>
          </ext>
        </extLst>
      </font>
    </dxf>
    <dxf>
      <font>
        <color rgb="FF000000"/>
        <extLst>
          <ext uri="smNativeData">
            <pm:charSpec xmlns:pm="smNativeData" id="1681456227" fgClr="000000">
              <pm:latin/>
              <pm:cs/>
              <pm:ea/>
            </pm:charSpec>
          </ext>
        </extLst>
      </font>
      <fill>
        <patternFill patternType="solid">
          <bgColor rgb="FFAFE489"/>
          <extLst>
            <ext uri="smNativeData">
              <pm:shade xmlns:pm="smNativeData" id="1681456227" type="1" fgLvl="0" fgClr="00000000" bgLvl="0" bgClr="00AFE489"/>
            </ext>
          </extLst>
        </patternFill>
      </fill>
    </dxf>
    <dxf>
      <font>
        <color rgb="FFE32400"/>
        <extLst>
          <ext uri="smNativeData">
            <pm:charSpec xmlns:pm="smNativeData" id="1681456227" fgClr="E32400">
              <pm:latin/>
              <pm:cs/>
              <pm:ea/>
            </pm:charSpec>
          </ext>
        </extLst>
      </font>
    </dxf>
    <dxf>
      <font>
        <color rgb="FF000000"/>
        <extLst>
          <ext uri="smNativeData">
            <pm:charSpec xmlns:pm="smNativeData" id="1681456227" fgClr="000000">
              <pm:latin/>
              <pm:cs/>
              <pm:ea/>
            </pm:charSpec>
          </ext>
        </extLst>
      </font>
      <fill>
        <patternFill patternType="solid">
          <bgColor rgb="FFFF9781"/>
          <extLst>
            <ext uri="smNativeData">
              <pm:shade xmlns:pm="smNativeData" id="1681456227" type="1" fgLvl="0" fgClr="00000000" bgLvl="0" bgClr="00FF9781"/>
            </ext>
          </extLst>
        </patternFill>
      </fill>
    </dxf>
  </dxfs>
  <tableStyles count="0"/>
  <extLst>
    <ext uri="smNativeData">
      <pm:charStyles xmlns:pm="smNativeData" id="1681456227" count="1">
        <pm:charStyle name="Normal" fontId="0" Id="1"/>
      </pm:charStyles>
      <pm:colors xmlns:pm="smNativeData" id="1681456227" count="9">
        <pm:color name="Farbe 24" rgb="E93423"/>
        <pm:color name="Farbe 25" rgb="BDC0BF"/>
        <pm:color name="Farbe 26" rgb="DBDBDB"/>
        <pm:color name="Farbe 27" rgb="A5A5A5"/>
        <pm:color name="Farbe 28" rgb="3F3F3F"/>
        <pm:color name="Farbe 29" rgb="669C35"/>
        <pm:color name="Farbe 30" rgb="E32400"/>
        <pm:color name="Farbe 31" rgb="AFE489"/>
        <pm:color name="Farbe 32" rgb="FF9781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prstDash val="solid"/>
          <a:headEnd type="none" w="med" len="med"/>
          <a:tailEnd type="none" w="med" len="med"/>
        </a:ln>
        <a:effectLst>
          <a:outerShdw blurRad="38100" dist="19685" dir="5400000" algn="tl">
            <a:srgbClr val="000000">
              <a:alpha val="38000"/>
            </a:srgbClr>
          </a:outerShdw>
        </a:effectLst>
        <a:scene3d>
          <a:camera prst="isometricOffAxis2Left">
            <a:rot lat="0" lon="0" rev="0"/>
          </a:camera>
          <a:lightRig rig="threePt" dir="t">
            <a:rot lat="0" lon="0" rev="0"/>
          </a:lightRig>
        </a:scene3d>
        <a:sp3d prstMaterial="warmMatte"/>
      </a:spPr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27"/>
  <sheetViews>
    <sheetView showGridLines="0" tabSelected="1" view="normal" workbookViewId="0">
      <selection activeCell="H21" sqref="H21"/>
    </sheetView>
  </sheetViews>
  <sheetFormatPr defaultRowHeight="13.45" customHeight="1"/>
  <cols>
    <col min="1" max="1" width="7.846847" customWidth="1" style="0"/>
    <col min="2" max="2" width="11.810811" customWidth="1" style="0"/>
    <col min="3" max="3" width="9.576577" customWidth="1" style="0"/>
    <col min="4" max="4" width="12.162162" customWidth="1" style="0"/>
    <col min="5" max="5" width="9.297297" customWidth="1" style="0"/>
    <col min="6" max="6" width="8.828829" hidden="1" customWidth="1" style="0">
      <extLst>
        <ext uri="smNativeData">
          <pm:columnDef xmlns:pm="smNativeData" id="1681456227" min="6" max="6" hidden="1" collapsedDB="0" collapsedOL="0"/>
        </ext>
      </extLst>
    </col>
    <col min="7" max="7" width="9.297297" customWidth="1" style="0"/>
    <col min="8" max="8" width="9.405405" customWidth="1" style="0"/>
    <col min="9" max="9" width="10.297297" customWidth="1" style="0"/>
    <col min="10" max="10" width="10.081081" customWidth="1" style="0"/>
    <col min="11" max="11" width="14.081081" customWidth="1" style="0"/>
    <col min="12" max="12" width="8.828829" hidden="1" customWidth="1" style="0">
      <extLst>
        <ext uri="smNativeData">
          <pm:columnDef xmlns:pm="smNativeData" id="1681456227" min="12" max="12" hidden="1" collapsedDB="0" collapsedOL="0"/>
        </ext>
      </extLst>
    </col>
    <col min="13" max="13" width="11.720721" customWidth="1" style="0"/>
    <col min="14" max="14" width="12.729730" customWidth="1" style="0"/>
    <col min="15" max="15" width="14.909910" customWidth="1" style="0"/>
    <col min="16" max="17" width="12.225225" customWidth="1" style="0"/>
    <col min="18" max="18" width="12.405405" customWidth="1" style="0"/>
    <col min="19" max="19" width="12.729730" customWidth="1" style="0"/>
    <col min="20" max="20" width="10.081081" customWidth="1" style="0"/>
    <col min="21" max="21" width="12.495495" customWidth="1" style="0"/>
    <col min="22" max="22" width="16.639640" customWidth="1" style="0"/>
    <col min="23" max="16384" width="8.846847" customWidth="1" style="0"/>
  </cols>
  <sheetData>
    <row r="1" spans="1:22" ht="30.15" customHeight="1">
      <c r="A1" s="1"/>
      <c r="B1" s="1"/>
      <c r="C1" s="1"/>
      <c r="D1" s="1"/>
      <c r="E1" s="1"/>
      <c r="F1" s="2"/>
      <c r="G1" s="1"/>
      <c r="H1" s="1"/>
      <c r="I1" s="1"/>
      <c r="J1" s="1"/>
      <c r="K1" s="1"/>
      <c r="L1" s="2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4.15" customHeight="1">
      <c r="A2" s="3" t="s">
        <v>0</v>
      </c>
      <c r="B2" s="4"/>
      <c r="C2" s="5" t="s">
        <v>1</v>
      </c>
      <c r="D2" s="6"/>
      <c r="E2" s="6" t="n">
        <v>442.550000000000011</v>
      </c>
      <c r="F2" s="6"/>
      <c r="G2" s="6" t="n">
        <v>0</v>
      </c>
      <c r="H2" s="6">
        <f>G2*60/100</f>
        <v>0</v>
      </c>
      <c r="I2" s="6">
        <f>ROUND((E2-G2)*70/100,2)</f>
        <v>309.79000000000002</v>
      </c>
      <c r="J2" s="6">
        <f>IF(C2="R",E2-(E2*10/100),0)</f>
        <v>0</v>
      </c>
      <c r="K2" s="6">
        <f>IF(C2="R",IF(E2-J2&lt;5,5,IF(E2-J2&gt;10,10,E2-J2)),0)</f>
        <v>0</v>
      </c>
      <c r="L2" s="6">
        <f>IF(D2="j",E2,IF(E2-K2&lt;0,0,E2-K2))</f>
        <v>442.550000000000011</v>
      </c>
      <c r="M2" s="6">
        <f>IF(C2="R",L2*70/100,H2+I2)</f>
        <v>309.79000000000002</v>
      </c>
      <c r="N2" s="7"/>
      <c r="O2" s="8"/>
      <c r="P2" s="9">
        <f>N2-M2</f>
        <v>-309.79000000000002</v>
      </c>
      <c r="Q2" s="9">
        <f>ROUND(30*(E2/100),2)</f>
        <v>132.77000000000001</v>
      </c>
      <c r="R2" s="7" t="n">
        <v>132.77000000000001</v>
      </c>
      <c r="S2" s="10" t="n">
        <v>45010</v>
      </c>
      <c r="T2" s="6">
        <f>R2-Q2</f>
        <v>0</v>
      </c>
      <c r="U2" s="6">
        <f>E2-R2-N2</f>
        <v>309.779999999999973</v>
      </c>
      <c r="V2" s="11"/>
    </row>
    <row r="3" spans="1:22" ht="13.95" customHeight="1">
      <c r="A3" s="12" t="s">
        <v>2</v>
      </c>
      <c r="B3" s="13"/>
      <c r="C3" s="14"/>
      <c r="D3" s="15"/>
      <c r="E3" s="15" t="n">
        <v>0</v>
      </c>
      <c r="F3" s="15"/>
      <c r="G3" s="15"/>
      <c r="H3" s="15">
        <f>G3*60/100</f>
        <v>0</v>
      </c>
      <c r="I3" s="15">
        <f>ROUND((E3-G3)*70/100,2)</f>
        <v>0</v>
      </c>
      <c r="J3" s="15">
        <f>IF(C3="R",E3-(E3*10/100),0)</f>
        <v>0</v>
      </c>
      <c r="K3" s="15">
        <f>IF(C3="R",IF(E3-J3&lt;5,5,IF(E3-J3&gt;10,10,E3-J3)),0)</f>
        <v>0</v>
      </c>
      <c r="L3" s="15">
        <f>IF(D3="j",E3,IF(E3-K3&lt;0,0,E3-K3))</f>
        <v>0</v>
      </c>
      <c r="M3" s="15">
        <f>IF(C3="R",L3*70/100,H3+I3)</f>
        <v>0</v>
      </c>
      <c r="N3" s="16"/>
      <c r="O3" s="17"/>
      <c r="P3" s="18">
        <f>N3-M3</f>
        <v>0</v>
      </c>
      <c r="Q3" s="18">
        <f>ROUND(30*(E3/100),2)</f>
        <v>0</v>
      </c>
      <c r="R3" s="15"/>
      <c r="S3" s="17"/>
      <c r="T3" s="15">
        <f>R3-Q3</f>
        <v>0</v>
      </c>
      <c r="U3" s="15">
        <f>E3-R3-N3</f>
        <v>0</v>
      </c>
      <c r="V3" s="19"/>
    </row>
    <row r="4" spans="1:22" ht="13.95" customHeight="1">
      <c r="A4" s="12" t="s">
        <v>3</v>
      </c>
      <c r="B4" s="13"/>
      <c r="C4" s="14"/>
      <c r="D4" s="15"/>
      <c r="E4" s="15" t="n">
        <v>0</v>
      </c>
      <c r="F4" s="15"/>
      <c r="G4" s="15"/>
      <c r="H4" s="15">
        <f>G4*60/100</f>
        <v>0</v>
      </c>
      <c r="I4" s="15">
        <f>ROUND((E4-G4)*70/100,2)</f>
        <v>0</v>
      </c>
      <c r="J4" s="15">
        <f>IF(C4="R",E4-(E4*10/100),0)</f>
        <v>0</v>
      </c>
      <c r="K4" s="15">
        <f>IF(C4="R",IF(E4-J4&lt;5,5,IF(E4-J4&gt;10,10,E4-J4)),0)</f>
        <v>0</v>
      </c>
      <c r="L4" s="15">
        <f>IF(D4="j",E4,IF(E4-K4&lt;0,0,E4-K4))</f>
        <v>0</v>
      </c>
      <c r="M4" s="15">
        <f>IF(C4="R",L4*70/100,H4+I4)</f>
        <v>0</v>
      </c>
      <c r="N4" s="16"/>
      <c r="O4" s="17"/>
      <c r="P4" s="18">
        <f>N4-M4</f>
        <v>0</v>
      </c>
      <c r="Q4" s="18">
        <f>ROUND(30*(E4/100),2)</f>
        <v>0</v>
      </c>
      <c r="R4" s="15"/>
      <c r="S4" s="17"/>
      <c r="T4" s="15">
        <f>R4-Q4</f>
        <v>0</v>
      </c>
      <c r="U4" s="15">
        <f>E4-R4-N4</f>
        <v>0</v>
      </c>
      <c r="V4" s="20"/>
    </row>
    <row r="5" spans="1:22" ht="13.95" customHeight="1">
      <c r="A5" s="12" t="s">
        <v>4</v>
      </c>
      <c r="B5" s="13"/>
      <c r="C5" s="21" t="s">
        <v>5</v>
      </c>
      <c r="D5" s="21" t="s">
        <v>6</v>
      </c>
      <c r="E5" s="15" t="n">
        <v>14.2799999999999994</v>
      </c>
      <c r="F5" s="15"/>
      <c r="G5" s="15"/>
      <c r="H5" s="15">
        <f>G5*60/100</f>
        <v>0</v>
      </c>
      <c r="I5" s="15">
        <f>ROUND((E5-G5)*70/100,2)</f>
        <v>10</v>
      </c>
      <c r="J5" s="15">
        <f>IF(C5="R",E5-(E5*10/100),0)</f>
        <v>12.8520000000000003</v>
      </c>
      <c r="K5" s="15">
        <f>IF(C5="R",IF(E5-J5&lt;5,5,IF(E5-J5&gt;10,10,E5-J5)),0)</f>
        <v>5</v>
      </c>
      <c r="L5" s="15">
        <f>IF(D5="j",E5,IF(E5-K5&lt;0,0,E5-K5))</f>
        <v>9.27999999999999936</v>
      </c>
      <c r="M5" s="15">
        <f>IF(C5="R",L5*70/100,H5+I5)</f>
        <v>6.49600000000000044</v>
      </c>
      <c r="N5" s="16"/>
      <c r="O5" s="17"/>
      <c r="P5" s="18">
        <f>N5-M5</f>
        <v>-6.49600000000000044</v>
      </c>
      <c r="Q5" s="18">
        <f>ROUND(30*(E5/100),2)</f>
        <v>4.28000000000000025</v>
      </c>
      <c r="R5" s="15" t="n">
        <v>4.28000000000000025</v>
      </c>
      <c r="S5" s="17" t="n">
        <v>45010</v>
      </c>
      <c r="T5" s="15">
        <f>R5-Q5</f>
        <v>0</v>
      </c>
      <c r="U5" s="15">
        <f>E5-R5-N5</f>
        <v>10</v>
      </c>
      <c r="V5" s="19"/>
    </row>
    <row r="6" spans="1:22" ht="13.95" customHeight="1">
      <c r="A6" s="12" t="s">
        <v>7</v>
      </c>
      <c r="B6" s="13"/>
      <c r="C6" s="21" t="s">
        <v>5</v>
      </c>
      <c r="D6" s="21" t="s">
        <v>8</v>
      </c>
      <c r="E6" s="15" t="n">
        <v>13.6400000000000006</v>
      </c>
      <c r="F6" s="15">
        <f>SUM(E5:E6)</f>
        <v>27.9200000000000017</v>
      </c>
      <c r="G6" s="15"/>
      <c r="H6" s="15"/>
      <c r="I6" s="15">
        <f>ROUND((E6-G6)*70/100,2)</f>
        <v>9.55000000000000071</v>
      </c>
      <c r="J6" s="15">
        <f>IF(C6="R",E6-(E6*10/100),0)</f>
        <v>12.2759999999999998</v>
      </c>
      <c r="K6" s="15">
        <f>IF(C6="R",IF(E6-J6&lt;5,5,IF(E6-J6&gt;10,10,E6-J6)),0)</f>
        <v>5</v>
      </c>
      <c r="L6" s="15">
        <f>IF(D6="j",E6,IF(E6-K6&lt;0,0,E6-K6))</f>
        <v>13.6400000000000006</v>
      </c>
      <c r="M6" s="15">
        <f>IF(C6="R",L6*70/100,H6+I6)</f>
        <v>9.54800000000000004</v>
      </c>
      <c r="N6" s="16"/>
      <c r="O6" s="17"/>
      <c r="P6" s="18">
        <f>N6-M6</f>
        <v>-9.54800000000000004</v>
      </c>
      <c r="Q6" s="18">
        <f>ROUND(30*(E6/100),2)</f>
        <v>4.08999999999999986</v>
      </c>
      <c r="R6" s="15" t="n">
        <v>4.08999999999999986</v>
      </c>
      <c r="S6" s="17" t="n">
        <v>45010</v>
      </c>
      <c r="T6" s="15">
        <f>R6-Q6</f>
        <v>0</v>
      </c>
      <c r="U6" s="15">
        <f>E6-R6-N6</f>
        <v>9.55000000000000071</v>
      </c>
      <c r="V6" s="19"/>
    </row>
    <row r="7" spans="1:22" ht="13.95" customHeight="1">
      <c r="A7" s="12" t="s">
        <v>9</v>
      </c>
      <c r="B7" s="13"/>
      <c r="C7" s="21" t="s">
        <v>5</v>
      </c>
      <c r="D7" s="21" t="s">
        <v>6</v>
      </c>
      <c r="E7" s="15" t="n">
        <v>21.6700000000000017</v>
      </c>
      <c r="F7" s="15"/>
      <c r="G7" s="15"/>
      <c r="H7" s="15"/>
      <c r="I7" s="15">
        <f>ROUND((E7-G7)*70/100,2)</f>
        <v>15.1699999999999999</v>
      </c>
      <c r="J7" s="15">
        <f>IF(C7="R",E7-(E7*10/100),0)</f>
        <v>19.5030000000000001</v>
      </c>
      <c r="K7" s="15">
        <f>IF(C7="R",IF(E7-J7&lt;5,5,IF(E7-J7&gt;10,10,E7-J7)),0)</f>
        <v>5</v>
      </c>
      <c r="L7" s="15">
        <f>IF(D7="j",E7,IF(E7-K7&lt;0,0,E7-K7))</f>
        <v>16.6700000000000017</v>
      </c>
      <c r="M7" s="15">
        <f>IF(C7="R",L7*70/100,H7+I7)</f>
        <v>11.6690000000000005</v>
      </c>
      <c r="N7" s="16"/>
      <c r="O7" s="17"/>
      <c r="P7" s="18">
        <f>N7-M7</f>
        <v>-11.6690000000000005</v>
      </c>
      <c r="Q7" s="18">
        <f>ROUND(30*(E7/100),2)</f>
        <v>6.5</v>
      </c>
      <c r="R7" s="15" t="n">
        <v>6.5</v>
      </c>
      <c r="S7" s="17" t="n">
        <v>45010</v>
      </c>
      <c r="T7" s="15">
        <f>R7-Q7</f>
        <v>0</v>
      </c>
      <c r="U7" s="15">
        <f>E7-R7-N7</f>
        <v>15.1699999999999999</v>
      </c>
      <c r="V7" s="19"/>
    </row>
    <row r="8" spans="1:22" ht="13.95" customHeight="1">
      <c r="A8" s="12" t="s">
        <v>10</v>
      </c>
      <c r="B8" s="13"/>
      <c r="C8" s="14"/>
      <c r="D8" s="14"/>
      <c r="E8" s="15"/>
      <c r="F8" s="15"/>
      <c r="G8" s="15"/>
      <c r="H8" s="15"/>
      <c r="I8" s="15">
        <f>ROUND((E8-G8)*70/100,2)</f>
        <v>0</v>
      </c>
      <c r="J8" s="15">
        <f>IF(C8="R",E8-(E8*10/100),0)</f>
        <v>0</v>
      </c>
      <c r="K8" s="15">
        <f>IF(C8="R",IF(E8-J8&lt;5,5,IF(E8-J8&gt;10,10,E8-J8)),0)</f>
        <v>0</v>
      </c>
      <c r="L8" s="15">
        <f>IF(D8="j",E8,IF(E8-K8&lt;0,0,E8-K8))</f>
        <v>0</v>
      </c>
      <c r="M8" s="15">
        <f>IF(C8="R",L8*70/100,H8+I8)</f>
        <v>0</v>
      </c>
      <c r="N8" s="16"/>
      <c r="O8" s="17"/>
      <c r="P8" s="18">
        <f>N8-M8</f>
        <v>0</v>
      </c>
      <c r="Q8" s="18">
        <f>ROUND(30*(E8/100),2)</f>
        <v>0</v>
      </c>
      <c r="R8" s="15"/>
      <c r="S8" s="17"/>
      <c r="T8" s="15">
        <f>R8-Q8</f>
        <v>0</v>
      </c>
      <c r="U8" s="15">
        <f>E8-R8-N8</f>
        <v>0</v>
      </c>
      <c r="V8" s="19"/>
    </row>
    <row r="9" spans="1:22" ht="13.95" customHeight="1">
      <c r="A9" s="12" t="s">
        <v>11</v>
      </c>
      <c r="B9" s="13"/>
      <c r="C9" s="14"/>
      <c r="D9" s="14"/>
      <c r="E9" s="15"/>
      <c r="F9" s="15">
        <f>SUM(E7:E9)</f>
        <v>21.6700000000000017</v>
      </c>
      <c r="G9" s="15"/>
      <c r="H9" s="15"/>
      <c r="I9" s="15">
        <f>ROUND((E9-G9)*70/100,2)</f>
        <v>0</v>
      </c>
      <c r="J9" s="15">
        <f>IF(C9="R",E9-(E9*10/100),0)</f>
        <v>0</v>
      </c>
      <c r="K9" s="15">
        <f>IF(C9="R",IF(E9-J9&lt;5,5,IF(E9-J9&gt;10,10,E9-J9)),0)</f>
        <v>0</v>
      </c>
      <c r="L9" s="15">
        <f>IF(D9="j",E9,IF(E9-K9&lt;0,0,E9-K9))</f>
        <v>0</v>
      </c>
      <c r="M9" s="15">
        <f>IF(C9="R",L9*70/100,H9+I9)</f>
        <v>0</v>
      </c>
      <c r="N9" s="16"/>
      <c r="O9" s="17"/>
      <c r="P9" s="18">
        <f>N9-M9</f>
        <v>0</v>
      </c>
      <c r="Q9" s="18">
        <f>ROUND(30*(E9/100),2)</f>
        <v>0</v>
      </c>
      <c r="R9" s="15"/>
      <c r="S9" s="17"/>
      <c r="T9" s="15">
        <f>R9-Q9</f>
        <v>0</v>
      </c>
      <c r="U9" s="15">
        <f>E9-R9-N9</f>
        <v>0</v>
      </c>
      <c r="V9" s="19"/>
    </row>
    <row r="10" spans="1:22" ht="13.95" customHeight="1">
      <c r="A10" s="12" t="s">
        <v>12</v>
      </c>
      <c r="B10" s="13"/>
      <c r="C10" s="14"/>
      <c r="D10" s="14"/>
      <c r="E10" s="15"/>
      <c r="F10" s="15" t="n">
        <v>16.4100000000000001</v>
      </c>
      <c r="G10" s="15"/>
      <c r="H10" s="15"/>
      <c r="I10" s="15">
        <f>ROUND((E10-G10)*70/100,2)</f>
        <v>0</v>
      </c>
      <c r="J10" s="15">
        <f>IF(C10="R",E10-(E10*10/100),0)</f>
        <v>0</v>
      </c>
      <c r="K10" s="15">
        <f>IF(C10="R",IF(E10-J10&lt;5,5,IF(E10-J10&gt;10,10,E10-J10)),0)</f>
        <v>0</v>
      </c>
      <c r="L10" s="15">
        <f>IF(D10="j",E10,IF(E10-K10&lt;0,0,E10-K10))</f>
        <v>0</v>
      </c>
      <c r="M10" s="15">
        <f>IF(C10="R",L10*70/100,H10+I10)</f>
        <v>0</v>
      </c>
      <c r="N10" s="16"/>
      <c r="O10" s="17"/>
      <c r="P10" s="18">
        <f>N10-M10</f>
        <v>0</v>
      </c>
      <c r="Q10" s="18">
        <f>ROUND(30*(E10/100),2)</f>
        <v>0</v>
      </c>
      <c r="R10" s="15"/>
      <c r="S10" s="17"/>
      <c r="T10" s="15">
        <f>R10-Q10</f>
        <v>0</v>
      </c>
      <c r="U10" s="15">
        <f>E10-R10-N10</f>
        <v>0</v>
      </c>
      <c r="V10" s="19"/>
    </row>
    <row r="11" spans="1:22" ht="13.95" customHeight="1">
      <c r="A11" s="12" t="s">
        <v>13</v>
      </c>
      <c r="B11" s="13"/>
      <c r="C11" s="14"/>
      <c r="D11" s="14"/>
      <c r="E11" s="15"/>
      <c r="F11" s="15"/>
      <c r="G11" s="15"/>
      <c r="H11" s="15"/>
      <c r="I11" s="15">
        <f>ROUND((E11-G11)*70/100,2)</f>
        <v>0</v>
      </c>
      <c r="J11" s="15">
        <f>IF(C11="R",E11-(E11*10/100),0)</f>
        <v>0</v>
      </c>
      <c r="K11" s="15">
        <f>IF(C11="R",IF(E11-J11&lt;5,5,IF(E11-J11&gt;10,10,E11-J11)),0)</f>
        <v>0</v>
      </c>
      <c r="L11" s="15">
        <f>IF(D11="j",E11,IF(E11-K11&lt;0,0,E11-K11))</f>
        <v>0</v>
      </c>
      <c r="M11" s="15">
        <f>IF(C11="R",L11*70/100,H11+I11)</f>
        <v>0</v>
      </c>
      <c r="N11" s="16"/>
      <c r="O11" s="17"/>
      <c r="P11" s="18">
        <f>N11-M11</f>
        <v>0</v>
      </c>
      <c r="Q11" s="18">
        <f>ROUND(30*(E11/100),2)</f>
        <v>0</v>
      </c>
      <c r="R11" s="15"/>
      <c r="S11" s="17"/>
      <c r="T11" s="15">
        <f>R11-Q11</f>
        <v>0</v>
      </c>
      <c r="U11" s="15">
        <f>E11-R11-N11</f>
        <v>0</v>
      </c>
      <c r="V11" s="19"/>
    </row>
    <row r="12" spans="1:22" ht="13.95" customHeight="1">
      <c r="A12" s="12" t="s">
        <v>14</v>
      </c>
      <c r="B12" s="13"/>
      <c r="C12" s="14"/>
      <c r="D12" s="14"/>
      <c r="E12" s="15"/>
      <c r="F12" s="15"/>
      <c r="G12" s="15"/>
      <c r="H12" s="15"/>
      <c r="I12" s="15">
        <f>ROUND((E12-G12)*70/100,2)</f>
        <v>0</v>
      </c>
      <c r="J12" s="15">
        <f>IF(C12="R",E12-(E12*10/100),0)</f>
        <v>0</v>
      </c>
      <c r="K12" s="15">
        <f>IF(C12="R",IF(E12-J12&lt;5,5,IF(E12-J12&gt;10,10,E12-J12)),0)</f>
        <v>0</v>
      </c>
      <c r="L12" s="15">
        <f>IF(D12="j",E12,IF(E12-K12&lt;0,0,E12-K12))</f>
        <v>0</v>
      </c>
      <c r="M12" s="15">
        <f>IF(C12="R",L12*70/100,H12+I12)</f>
        <v>0</v>
      </c>
      <c r="N12" s="16"/>
      <c r="O12" s="17"/>
      <c r="P12" s="18">
        <f>N12-M12</f>
        <v>0</v>
      </c>
      <c r="Q12" s="18">
        <f>ROUND(30*(E12/100),2)</f>
        <v>0</v>
      </c>
      <c r="R12" s="15"/>
      <c r="S12" s="17"/>
      <c r="T12" s="15">
        <f>R12-Q12</f>
        <v>0</v>
      </c>
      <c r="U12" s="15">
        <f>E12-R12-N12</f>
        <v>0</v>
      </c>
      <c r="V12" s="19"/>
    </row>
    <row r="13" spans="1:22" ht="13.95" customHeight="1">
      <c r="A13" s="12" t="s">
        <v>15</v>
      </c>
      <c r="B13" s="22"/>
      <c r="C13" s="14"/>
      <c r="D13" s="14"/>
      <c r="E13" s="15"/>
      <c r="F13" s="15">
        <f>SUM(E11:E13)</f>
        <v>0</v>
      </c>
      <c r="G13" s="15"/>
      <c r="H13" s="15"/>
      <c r="I13" s="15">
        <f>ROUND((E13-G13)*70/100,2)</f>
        <v>0</v>
      </c>
      <c r="J13" s="15">
        <f>IF(C13="R",E13-(E13*10/100),0)</f>
        <v>0</v>
      </c>
      <c r="K13" s="15">
        <f>IF(C13="R",IF(E13-J13&lt;5,5,IF(E13-J13&gt;10,10,E13-J13)),0)</f>
        <v>0</v>
      </c>
      <c r="L13" s="15">
        <f>IF(D13="j",E13,IF(E13-K13&lt;0,0,E13-K13))</f>
        <v>0</v>
      </c>
      <c r="M13" s="15">
        <f>IF(C13="R",L13*70/100,H13+I13)</f>
        <v>0</v>
      </c>
      <c r="N13" s="16"/>
      <c r="O13" s="17"/>
      <c r="P13" s="18">
        <f>N13-M13</f>
        <v>0</v>
      </c>
      <c r="Q13" s="18">
        <f>ROUND(30*(E13/100),2)</f>
        <v>0</v>
      </c>
      <c r="R13" s="15"/>
      <c r="S13" s="17"/>
      <c r="T13" s="15">
        <f>R13-Q13</f>
        <v>0</v>
      </c>
      <c r="U13" s="15">
        <f>E13-R13-N13</f>
        <v>0</v>
      </c>
      <c r="V13" s="19"/>
    </row>
    <row r="14" spans="1:22" ht="13.95" customHeight="1">
      <c r="A14" s="12" t="s">
        <v>16</v>
      </c>
      <c r="B14" s="22"/>
      <c r="C14" s="14"/>
      <c r="D14" s="14"/>
      <c r="E14" s="15"/>
      <c r="F14" s="15"/>
      <c r="G14" s="15"/>
      <c r="H14" s="15"/>
      <c r="I14" s="15">
        <f>ROUND((E14-G14)*70/100,2)</f>
        <v>0</v>
      </c>
      <c r="J14" s="15">
        <f>IF(C14="R",E14-(E14*10/100),0)</f>
        <v>0</v>
      </c>
      <c r="K14" s="15">
        <f>IF(C14="R",IF(E14-J14&lt;5,5,IF(E14-J14&gt;10,10,E14-J14)),0)</f>
        <v>0</v>
      </c>
      <c r="L14" s="15">
        <f>IF(D14="j",E14,IF(E14-K14&lt;0,0,E14-K14))</f>
        <v>0</v>
      </c>
      <c r="M14" s="15">
        <f>IF(C14="R",L14*70/100,H14+I14)</f>
        <v>0</v>
      </c>
      <c r="N14" s="16"/>
      <c r="O14" s="17"/>
      <c r="P14" s="18">
        <f>N14-M14</f>
        <v>0</v>
      </c>
      <c r="Q14" s="18">
        <f>ROUND(30*(E14/100),2)</f>
        <v>0</v>
      </c>
      <c r="R14" s="15"/>
      <c r="S14" s="17"/>
      <c r="T14" s="15">
        <f>R14-Q14</f>
        <v>0</v>
      </c>
      <c r="U14" s="15">
        <f>E14-R14-N14</f>
        <v>0</v>
      </c>
      <c r="V14" s="20"/>
    </row>
    <row r="15" spans="1:22" ht="13.95" customHeight="1">
      <c r="A15" s="12" t="s">
        <v>17</v>
      </c>
      <c r="B15" s="22"/>
      <c r="C15" s="14"/>
      <c r="D15" s="14"/>
      <c r="E15" s="15"/>
      <c r="F15" s="15">
        <f>SUM(E14:E15)</f>
        <v>0</v>
      </c>
      <c r="G15" s="15"/>
      <c r="H15" s="15"/>
      <c r="I15" s="15">
        <f>ROUND((E15-G15)*70/100,2)</f>
        <v>0</v>
      </c>
      <c r="J15" s="15">
        <f>IF(C15="R",E15-(E15*10/100),0)</f>
        <v>0</v>
      </c>
      <c r="K15" s="15">
        <f>IF(C15="R",IF(E15-J15&lt;5,5,IF(E15-J15&gt;10,10,E15-J15)),0)</f>
        <v>0</v>
      </c>
      <c r="L15" s="15">
        <f>IF(D15="j",E15,IF(E15-K15&lt;0,0,E15-K15))</f>
        <v>0</v>
      </c>
      <c r="M15" s="15">
        <f>IF(C15="R",L15*70/100,H15+I15)</f>
        <v>0</v>
      </c>
      <c r="N15" s="16"/>
      <c r="O15" s="17"/>
      <c r="P15" s="18">
        <f>N15-M15</f>
        <v>0</v>
      </c>
      <c r="Q15" s="18">
        <f>ROUND(30*(E15/100),2)</f>
        <v>0</v>
      </c>
      <c r="R15" s="15"/>
      <c r="S15" s="17"/>
      <c r="T15" s="15">
        <f>R15-Q15</f>
        <v>0</v>
      </c>
      <c r="U15" s="15">
        <f>E15-R15-N15</f>
        <v>0</v>
      </c>
      <c r="V15" s="20"/>
    </row>
    <row r="16" spans="1:22" ht="13.95" customHeight="1">
      <c r="A16" s="12" t="s">
        <v>18</v>
      </c>
      <c r="B16" s="22"/>
      <c r="C16" s="14"/>
      <c r="D16" s="15"/>
      <c r="E16" s="15"/>
      <c r="F16" s="15"/>
      <c r="G16" s="15"/>
      <c r="H16" s="15"/>
      <c r="I16" s="15">
        <f>ROUND((E16-G16)*70/100,2)</f>
        <v>0</v>
      </c>
      <c r="J16" s="15">
        <f>IF(C16="R",E16-(E16*10/100),0)</f>
        <v>0</v>
      </c>
      <c r="K16" s="15">
        <f>IF(C16="R",IF(E16-J16&lt;5,5,IF(E16-J16&gt;10,10,E16-J16)),0)</f>
        <v>0</v>
      </c>
      <c r="L16" s="15">
        <f>IF(D16="j",E16,IF(E16-K16&lt;0,0,E16-K16))</f>
        <v>0</v>
      </c>
      <c r="M16" s="15">
        <f>IF(C16="R",L16*70/100,H16+I16)</f>
        <v>0</v>
      </c>
      <c r="N16" s="16"/>
      <c r="O16" s="17"/>
      <c r="P16" s="18">
        <f>N16-M16</f>
        <v>0</v>
      </c>
      <c r="Q16" s="18">
        <f>ROUND(30*(E16/100),2)</f>
        <v>0</v>
      </c>
      <c r="R16" s="15"/>
      <c r="S16" s="17"/>
      <c r="T16" s="15">
        <f>R16-Q16</f>
        <v>0</v>
      </c>
      <c r="U16" s="15">
        <f>E16-R16-N16</f>
        <v>0</v>
      </c>
      <c r="V16" s="20"/>
    </row>
    <row r="17" spans="1:22" ht="13.95" customHeight="1">
      <c r="A17" s="12" t="s">
        <v>19</v>
      </c>
      <c r="B17" s="23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>
        <f>70*(E17/100)</f>
        <v>0</v>
      </c>
      <c r="N17" s="16"/>
      <c r="O17" s="17"/>
      <c r="P17" s="15"/>
      <c r="Q17" s="15">
        <f>30*(E17/100)</f>
        <v>0</v>
      </c>
      <c r="R17" s="15"/>
      <c r="S17" s="17"/>
      <c r="T17" s="15"/>
      <c r="U17" s="15">
        <f>E17-R17-N17</f>
        <v>0</v>
      </c>
      <c r="V17" s="20"/>
    </row>
    <row r="18" spans="1:22" ht="13.95" customHeight="1">
      <c r="A18" s="12" t="s">
        <v>20</v>
      </c>
      <c r="B18" s="23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>
        <f>70*(E18/100)</f>
        <v>0</v>
      </c>
      <c r="N18" s="16"/>
      <c r="O18" s="17"/>
      <c r="P18" s="15"/>
      <c r="Q18" s="15">
        <f>30*(E18/100)</f>
        <v>0</v>
      </c>
      <c r="R18" s="15">
        <f>SUM(R2:R16)</f>
        <v>147.639999999999986</v>
      </c>
      <c r="S18" s="17"/>
      <c r="T18" s="15">
        <f>SUM(T2:T16)</f>
        <v>0</v>
      </c>
      <c r="U18" s="15">
        <f>E19-R18-N18</f>
        <v>344.5</v>
      </c>
      <c r="V18" s="20"/>
    </row>
    <row r="19" spans="1:22" ht="20.05" customHeight="1">
      <c r="A19" s="24"/>
      <c r="B19" s="13" t="s">
        <v>21</v>
      </c>
      <c r="C19" s="15">
        <f>SUM(C2:C18)</f>
        <v>0</v>
      </c>
      <c r="D19" s="15">
        <f>SUM(D2:D18)</f>
        <v>0</v>
      </c>
      <c r="E19" s="15">
        <f>SUM(E2:E18)</f>
        <v>492.139999999999986</v>
      </c>
      <c r="F19" s="15">
        <f>SUM(F2:F18)</f>
        <v>66</v>
      </c>
      <c r="G19" s="15">
        <f>SUM(G2:G18)</f>
        <v>0</v>
      </c>
      <c r="H19" s="15">
        <f>SUM(H2:H18)</f>
        <v>0</v>
      </c>
      <c r="I19" s="15">
        <f>SUM(I2:I18)</f>
        <v>344.509999999999991</v>
      </c>
      <c r="J19" s="15">
        <f>SUM(J2:J18)</f>
        <v>44.6310000000000002</v>
      </c>
      <c r="K19" s="15">
        <f>SUM(K2:K18)</f>
        <v>15</v>
      </c>
      <c r="L19" s="15">
        <f>SUM(L2:L18)</f>
        <v>482.139999999999986</v>
      </c>
      <c r="M19" s="15">
        <f>SUM(M2:M18)</f>
        <v>337.502999999999986</v>
      </c>
      <c r="N19" s="15">
        <f>SUM(N2:N18)</f>
        <v>0</v>
      </c>
      <c r="O19" s="17"/>
      <c r="P19" s="15"/>
      <c r="Q19" s="15">
        <f>SUM(Q2:Q18)</f>
        <v>147.639999999999986</v>
      </c>
      <c r="R19" s="15">
        <f>SUM(R2:R17)</f>
        <v>147.639999999999986</v>
      </c>
      <c r="S19" s="17"/>
      <c r="T19" s="15"/>
      <c r="U19" s="15">
        <f>E19-R19-N19</f>
        <v>344.5</v>
      </c>
      <c r="V19" s="20"/>
    </row>
    <row r="20" spans="1:22" ht="20.05" customHeight="1">
      <c r="A20" s="24"/>
      <c r="B20" s="13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7"/>
      <c r="P20" s="15"/>
      <c r="Q20" s="15"/>
      <c r="R20" s="15"/>
      <c r="S20" s="17"/>
      <c r="T20" s="15"/>
      <c r="U20" s="15"/>
      <c r="V20" s="20"/>
    </row>
    <row r="21" spans="1:22" ht="20.05" customHeight="1">
      <c r="A21" s="24"/>
      <c r="B21" s="13" t="s">
        <v>22</v>
      </c>
      <c r="C21" s="15">
        <f>M19</f>
        <v>337.502999999999986</v>
      </c>
      <c r="D21" s="21" t="s">
        <v>23</v>
      </c>
      <c r="E21" s="15">
        <f>N19</f>
        <v>0</v>
      </c>
      <c r="F21" s="14"/>
      <c r="G21" s="21" t="s">
        <v>24</v>
      </c>
      <c r="H21" s="15">
        <f>C21-E21</f>
        <v>337.502999999999986</v>
      </c>
      <c r="I21" s="15"/>
      <c r="J21" s="15"/>
      <c r="K21" s="15"/>
      <c r="L21" s="15"/>
      <c r="M21" s="15"/>
      <c r="N21" s="15"/>
      <c r="O21" s="17"/>
      <c r="P21" s="15"/>
      <c r="Q21" s="15"/>
      <c r="R21" s="15"/>
      <c r="S21" s="17"/>
      <c r="T21" s="15"/>
      <c r="U21" s="15"/>
      <c r="V21" s="20"/>
    </row>
    <row r="22" spans="1:22" ht="20.05" customHeight="1">
      <c r="A22" s="24"/>
      <c r="B22" s="13" t="s">
        <v>25</v>
      </c>
      <c r="C22" s="15">
        <f>Q19</f>
        <v>147.639999999999986</v>
      </c>
      <c r="D22" s="21" t="s">
        <v>23</v>
      </c>
      <c r="E22" s="15">
        <f>Q19</f>
        <v>147.639999999999986</v>
      </c>
      <c r="F22" s="14"/>
      <c r="G22" s="21" t="s">
        <v>24</v>
      </c>
      <c r="H22" s="15">
        <f>C22-E22</f>
        <v>0</v>
      </c>
      <c r="I22" s="15"/>
      <c r="J22" s="15"/>
      <c r="K22" s="15"/>
      <c r="L22" s="15"/>
      <c r="M22" s="15"/>
      <c r="N22" s="15"/>
      <c r="O22" s="17"/>
      <c r="P22" s="15"/>
      <c r="Q22" s="15"/>
      <c r="R22" s="15"/>
      <c r="S22" s="17"/>
      <c r="T22" s="15"/>
      <c r="U22" s="15"/>
      <c r="V22" s="20"/>
    </row>
    <row r="23" spans="1:22" ht="20.05" customHeight="1">
      <c r="A23" s="24"/>
      <c r="B23" s="13" t="s">
        <v>21</v>
      </c>
      <c r="C23" s="15">
        <f>M19+Q19</f>
        <v>485.142999999999972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7"/>
      <c r="P23" s="15"/>
      <c r="Q23" s="15"/>
      <c r="R23" s="15"/>
      <c r="S23" s="17"/>
      <c r="T23" s="15"/>
      <c r="U23" s="15"/>
      <c r="V23" s="20"/>
    </row>
    <row r="24" spans="1:22" ht="20.05" customHeight="1">
      <c r="A24" s="24"/>
      <c r="B24" s="13"/>
      <c r="C24" s="15"/>
      <c r="D24" s="15"/>
      <c r="E24" s="15"/>
      <c r="F24" s="15"/>
      <c r="G24" s="15"/>
      <c r="H24" s="15"/>
      <c r="I24" s="15" t="n">
        <v>9.55000000000000071</v>
      </c>
      <c r="J24" s="15"/>
      <c r="K24" s="15"/>
      <c r="L24" s="15"/>
      <c r="M24" s="15"/>
      <c r="N24" s="15"/>
      <c r="O24" s="17"/>
      <c r="P24" s="15"/>
      <c r="Q24" s="15"/>
      <c r="R24" s="15"/>
      <c r="S24" s="17"/>
      <c r="T24" s="15"/>
      <c r="U24" s="15"/>
      <c r="V24" s="20"/>
    </row>
    <row r="25" spans="1:22" ht="20.05" customHeight="1">
      <c r="A25" s="24"/>
      <c r="B25" s="13"/>
      <c r="C25" s="15"/>
      <c r="D25" s="15"/>
      <c r="E25" s="15"/>
      <c r="F25" s="15"/>
      <c r="G25" s="15"/>
      <c r="H25" s="15"/>
      <c r="I25" s="15" t="n">
        <v>11.2400000000000002</v>
      </c>
      <c r="J25" s="15"/>
      <c r="K25" s="15"/>
      <c r="L25" s="15"/>
      <c r="M25" s="15"/>
      <c r="N25" s="15"/>
      <c r="O25" s="17"/>
      <c r="P25" s="15"/>
      <c r="Q25" s="15"/>
      <c r="R25" s="15"/>
      <c r="S25" s="17"/>
      <c r="T25" s="15"/>
      <c r="U25" s="15"/>
      <c r="V25" s="20"/>
    </row>
    <row r="26" spans="1:22" ht="20.05" customHeight="1">
      <c r="A26" s="24"/>
      <c r="B26" s="13"/>
      <c r="C26" s="15"/>
      <c r="D26" s="15"/>
      <c r="E26" s="15"/>
      <c r="F26" s="15"/>
      <c r="G26" s="15"/>
      <c r="H26" s="15"/>
      <c r="I26" s="15" t="n">
        <v>14.3900000000000006</v>
      </c>
      <c r="J26" s="15"/>
      <c r="K26" s="15"/>
      <c r="L26" s="15"/>
      <c r="M26" s="15"/>
      <c r="N26" s="15"/>
      <c r="O26" s="17"/>
      <c r="P26" s="15"/>
      <c r="Q26" s="15"/>
      <c r="R26" s="15"/>
      <c r="S26" s="17"/>
      <c r="T26" s="15"/>
      <c r="U26" s="15"/>
      <c r="V26" s="20"/>
    </row>
    <row r="27" spans="1:22" ht="20.05" customHeight="1">
      <c r="A27" s="24"/>
      <c r="B27" s="13"/>
      <c r="C27" s="15"/>
      <c r="D27" s="15"/>
      <c r="E27" s="15"/>
      <c r="F27" s="15"/>
      <c r="G27" s="15"/>
      <c r="H27" s="15"/>
      <c r="I27" s="15">
        <f>SUM(I24:I26)</f>
        <v>35.1799999999999997</v>
      </c>
      <c r="J27" s="15"/>
      <c r="K27" s="15"/>
      <c r="L27" s="15"/>
      <c r="M27" s="15"/>
      <c r="N27" s="15"/>
      <c r="O27" s="17"/>
      <c r="P27" s="15"/>
      <c r="Q27" s="15"/>
      <c r="R27" s="15"/>
      <c r="S27" s="17"/>
      <c r="T27" s="15"/>
      <c r="U27" s="15"/>
      <c r="V27" s="20"/>
    </row>
  </sheetData>
  <conditionalFormatting sqref="C1:N1 Q1 T1:V27 C2:M18 O3:O18 Q17:Q27 C19:N20 C21:G22 I21:N22 C23:N27">
    <cfRule type="cellIs" dxfId="0" priority="1" operator="lessThan">
      <formula>0</formula>
    </cfRule>
  </conditionalFormatting>
  <conditionalFormatting sqref="P1:P27">
    <cfRule type="cellIs" dxfId="1" priority="2" operator="greaterThanOrEqual">
      <formula>0</formula>
    </cfRule>
  </conditionalFormatting>
  <conditionalFormatting sqref="Q2:Q16">
    <cfRule type="cellIs" dxfId="2" priority="3" operator="notEqual">
      <formula>0</formula>
    </cfRule>
  </conditionalFormatting>
  <conditionalFormatting sqref="H21:H22">
    <cfRule type="cellIs" dxfId="3" priority="4" operator="lessThan">
      <formula>0</formula>
    </cfRule>
  </conditionalFormatting>
  <conditionalFormatting sqref="P1:P27">
    <cfRule type="cellIs" dxfId="4" priority="5" operator="lessThan">
      <formula>0</formula>
    </cfRule>
  </conditionalFormatting>
  <conditionalFormatting sqref="H21:H22">
    <cfRule type="cellIs" dxfId="5" priority="6" operator="greaterThan">
      <formula>0</formula>
    </cfRule>
  </conditionalFormatting>
  <printOptions>
    <extLst>
      <ext uri="smNativeData">
        <pm:pageFlags xmlns:pm="smNativeData" id="1681456227" printRowHead="0" printColHead="0" printHeadLine="0" printFootLine="1" autoHeightHeader="0" autoHeightFooter="0" fitToPageBoth="0"/>
      </ext>
    </extLst>
  </printOptions>
  <pageMargins left="0.000000" right="0.000000" top="0.000000" bottom="0.000000" header="0.511806" footer="0.511806"/>
  <pageSetup paperSize="9" fitToWidth="1" fitToHeight="1" pageOrder="overThenDown"/>
  <headerFooter>
    <oddFooter>&amp;C&amp;"Helvetica"&amp;12&amp;K000000&amp;P</oddFooter>
    <extLst>
      <ext uri="smNativeData">
        <pm:header xmlns:pm="smNativeData" id="1681456227" l="56" r="56" t="56" b="56" borderId="0" fillId="0" vertical="0"/>
        <pm:footer xmlns:pm="smNativeData" id="1681456227" l="56" r="56" t="56" b="56" borderId="0" fillId="0" vertical="2"/>
      </ext>
    </extLst>
  </headerFooter>
  <extLst>
    <ext uri="smNativeData">
      <pm:sheetPrefs xmlns:pm="smNativeData" day="168145622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mobile</cp:lastModifiedBy>
  <cp:revision>0</cp:revision>
  <dcterms:created xsi:type="dcterms:W3CDTF">2023-04-13T14:31:06Z</dcterms:created>
  <dcterms:modified xsi:type="dcterms:W3CDTF">2023-04-14T07:10:27Z</dcterms:modified>
</cp:coreProperties>
</file>