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3651143" val="972" rev="124" rev64="64" revOS="4" revMin="124" revMax="0"/>
      <pm:docPrefs xmlns:pm="smNativeData" id="1573651143" fixedDigits="0" showNotice="1" showProtection="1" showFrameBounds="1" autoChart="1" recalcOnPrint="1" recalcOnCopy="1" tab="567" useDefinedPrintRange="1" printArea="currentSheet"/>
      <pm:compatibility xmlns:pm="smNativeData" id="1573651143"/>
      <pm:defCurrency xmlns:pm="smNativeData" id="1573651143"/>
    </ext>
  </extLst>
</workbook>
</file>

<file path=xl/sharedStrings.xml><?xml version="1.0" encoding="utf-8"?>
<sst xmlns="http://schemas.openxmlformats.org/spreadsheetml/2006/main" count="60" uniqueCount="28">
  <si>
    <t>München</t>
  </si>
  <si>
    <t>Hertha BSC</t>
  </si>
  <si>
    <t>Dortmund</t>
  </si>
  <si>
    <t>FC Augsburg</t>
  </si>
  <si>
    <t>Leverkusen</t>
  </si>
  <si>
    <t>SC Paderborn 07</t>
  </si>
  <si>
    <t>Wolfsburg</t>
  </si>
  <si>
    <t>Köln</t>
  </si>
  <si>
    <t>Bremen</t>
  </si>
  <si>
    <t>Düsseldorf</t>
  </si>
  <si>
    <t>SC Freiburg</t>
  </si>
  <si>
    <t>Mainz 05</t>
  </si>
  <si>
    <t>Eintracht Frankfurt</t>
  </si>
  <si>
    <t>Hoffenheim</t>
  </si>
  <si>
    <t>FC Union Berlin</t>
  </si>
  <si>
    <t>RB Leipzig</t>
  </si>
  <si>
    <t>Mönchengladbach</t>
  </si>
  <si>
    <t>Schalke 04</t>
  </si>
  <si>
    <t>Gesamtbilanz</t>
  </si>
  <si>
    <t>Heimbilanz</t>
  </si>
  <si>
    <t>Auswärtsbilanz</t>
  </si>
  <si>
    <t>G</t>
  </si>
  <si>
    <t>U</t>
  </si>
  <si>
    <t>V</t>
  </si>
  <si>
    <t>P</t>
  </si>
  <si>
    <t>+</t>
  </si>
  <si>
    <t>-</t>
  </si>
  <si>
    <t>Diff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</si>
</sst>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>
    <font>
      <name val="Arial"/>
      <family val="2"/>
      <color rgb="FF000000"/>
      <sz val="10"/>
      <extLst>
        <ext uri="smNativeData">
          <pm:charSpec xmlns:pm="smNativeData" id="157365114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color rgb="FF000000"/>
      <sz val="10"/>
      <extLst>
        <ext uri="smNativeData">
          <pm:charSpec xmlns:pm="smNativeData" id="157365114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Basic Sans"/>
      <color rgb="FF000000"/>
      <sz val="12"/>
      <extLst>
        <ext uri="smNativeData">
          <pm:charSpec xmlns:pm="smNativeData" id="1573651143" ulstyle="none" kern="1">
            <pm:latin face="Basic Sans" sz="240" lang="default"/>
            <pm:cs face="Basic Roman" sz="240" lang="default"/>
            <pm:ea face="Basic Roman" sz="240" lang="default"/>
          </pm:charSpec>
        </ext>
      </extLst>
    </font>
    <font>
      <name val="Basic Sans"/>
      <b/>
      <i/>
      <color rgb="FF000000"/>
      <sz val="12"/>
      <extLst>
        <ext uri="smNativeData">
          <pm:charSpec xmlns:pm="smNativeData" id="1573651143" ulstyle="none" kern="1">
            <pm:latin face="Basic Sans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DejaVu Sans"/>
      <color rgb="FF000000"/>
      <sz val="10"/>
      <extLst>
        <ext uri="smNativeData">
          <pm:charSpec xmlns:pm="smNativeData" id="1573651143" ulstyle="none" kern="1">
            <pm:latin face="DejaVu Sans" sz="200" lang="default"/>
            <pm:cs face="Basic Roman" sz="200" lang="default"/>
            <pm:ea face="Basic Roman" sz="200" lang="default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73651143" type="1" fgLvl="100" fgClr="00FFFFFF" bgLvl="100" bgClr="00000000"/>
          </ext>
        </extLst>
      </patternFill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51143"/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51143"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73651143"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73651143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365114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57365114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I35"/>
  <sheetViews>
    <sheetView tabSelected="1" view="normal" topLeftCell="A6" workbookViewId="0">
      <selection activeCell="AB31" sqref="AB31"/>
    </sheetView>
  </sheetViews>
  <sheetFormatPr baseColWidth="9" defaultColWidth="10.000000" defaultRowHeight="13.45"/>
  <cols>
    <col min="1" max="1" width="3.063063" customWidth="1"/>
    <col min="2" max="2" width="19.324324" customWidth="1"/>
    <col min="3" max="9" width="5.108108" customWidth="1"/>
    <col min="10" max="10" width="13.756757" customWidth="1"/>
    <col min="11" max="11" width="9.405405" customWidth="1"/>
    <col min="12" max="12" width="10.513514" customWidth="1"/>
    <col min="13" max="13" width="9.405405" customWidth="1"/>
    <col min="14" max="14" width="5.108108" customWidth="1"/>
    <col min="15" max="15" width="9.405405" customWidth="1"/>
    <col min="16" max="16" width="5.108108" customWidth="1"/>
    <col min="17" max="17" width="5.108108" customWidth="1" style="10"/>
    <col min="18" max="18" width="11.135135" customWidth="1"/>
    <col min="19" max="19" width="5.108108" customWidth="1"/>
    <col min="20" max="20" width="10.243243" customWidth="1"/>
    <col min="21" max="21" width="5.108108" customWidth="1"/>
    <col min="22" max="23" width="5.108108" customWidth="1" style="10"/>
    <col min="24" max="29" width="5.108108" customWidth="1"/>
    <col min="30" max="30" width="11.135135" customWidth="1"/>
    <col min="31" max="31" width="5.108108" customWidth="1"/>
  </cols>
  <sheetData>
    <row r="5" spans="2:8">
      <c r="B5" s="2" t="s">
        <v>0</v>
      </c>
      <c r="C5" s="2" t="s">
        <v>1</v>
      </c>
      <c r="G5" s="3" t="n">
        <v>2</v>
      </c>
      <c r="H5" s="3" t="n">
        <v>2</v>
      </c>
    </row>
    <row r="6" spans="2:8">
      <c r="B6" s="2" t="s">
        <v>2</v>
      </c>
      <c r="C6" s="2" t="s">
        <v>3</v>
      </c>
      <c r="G6" s="3" t="n">
        <v>5</v>
      </c>
      <c r="H6" s="3" t="n">
        <v>1</v>
      </c>
    </row>
    <row r="7" spans="2:8">
      <c r="B7" s="2" t="s">
        <v>4</v>
      </c>
      <c r="C7" s="2" t="s">
        <v>5</v>
      </c>
      <c r="G7" s="3" t="n">
        <v>3</v>
      </c>
      <c r="H7" s="3" t="n">
        <v>2</v>
      </c>
    </row>
    <row r="8" spans="2:8">
      <c r="B8" s="2" t="s">
        <v>6</v>
      </c>
      <c r="C8" s="2" t="s">
        <v>7</v>
      </c>
      <c r="G8" s="3" t="n">
        <v>0</v>
      </c>
      <c r="H8" s="3" t="n">
        <v>0</v>
      </c>
    </row>
    <row r="9" spans="2:8">
      <c r="B9" s="2" t="s">
        <v>8</v>
      </c>
      <c r="C9" s="2" t="s">
        <v>9</v>
      </c>
      <c r="G9" s="3" t="n">
        <v>2</v>
      </c>
      <c r="H9" s="3" t="n">
        <v>1</v>
      </c>
    </row>
    <row r="10" spans="2:8">
      <c r="B10" s="2" t="s">
        <v>10</v>
      </c>
      <c r="C10" s="2" t="s">
        <v>11</v>
      </c>
      <c r="G10" s="3" t="n">
        <v>1</v>
      </c>
      <c r="H10" s="3" t="n">
        <v>0</v>
      </c>
    </row>
    <row r="11" spans="2:8">
      <c r="B11" s="2" t="s">
        <v>12</v>
      </c>
      <c r="C11" s="2" t="s">
        <v>13</v>
      </c>
      <c r="G11" s="3" t="n">
        <v>1</v>
      </c>
      <c r="H11" s="3" t="n">
        <v>3</v>
      </c>
    </row>
    <row r="12" spans="2:8">
      <c r="B12" s="2" t="s">
        <v>14</v>
      </c>
      <c r="C12" s="2" t="s">
        <v>15</v>
      </c>
      <c r="G12" s="3" t="n">
        <v>3</v>
      </c>
      <c r="H12" s="3" t="n">
        <v>0</v>
      </c>
    </row>
    <row r="13" spans="2:8">
      <c r="B13" s="2" t="s">
        <v>16</v>
      </c>
      <c r="C13" s="2" t="s">
        <v>17</v>
      </c>
      <c r="G13" s="3" t="n">
        <v>0</v>
      </c>
      <c r="H13" s="3" t="n">
        <v>4</v>
      </c>
    </row>
    <row r="15" spans="1:35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1"/>
      <c r="R15" s="1"/>
      <c r="S15" s="1"/>
      <c r="T15" s="1"/>
      <c r="U15" s="1"/>
      <c r="V15" s="11"/>
      <c r="W15" s="1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3"/>
      <c r="B16" s="3"/>
      <c r="C16" s="8"/>
      <c r="D16" s="9"/>
      <c r="E16" s="9" t="s">
        <v>18</v>
      </c>
      <c r="F16" s="9"/>
      <c r="G16" s="9"/>
      <c r="H16" s="9"/>
      <c r="I16" s="9"/>
      <c r="J16" s="9"/>
      <c r="K16" s="9" t="s">
        <v>19</v>
      </c>
      <c r="L16" s="9"/>
      <c r="M16" s="9"/>
      <c r="N16" s="9"/>
      <c r="O16" s="9"/>
      <c r="P16" s="9"/>
      <c r="Q16" s="9"/>
      <c r="R16" s="8"/>
      <c r="S16" s="9" t="s">
        <v>20</v>
      </c>
      <c r="T16" s="9"/>
      <c r="U16" s="9"/>
      <c r="V16" s="9"/>
      <c r="W16" s="9"/>
      <c r="Y16" s="3"/>
      <c r="Z16" s="3"/>
      <c r="AA16" s="3"/>
      <c r="AB16" s="3"/>
      <c r="AD16" s="3"/>
      <c r="AE16" s="3"/>
      <c r="AF16" s="3"/>
      <c r="AG16" s="3"/>
      <c r="AH16" s="3"/>
      <c r="AI16" s="3"/>
    </row>
    <row r="17" spans="1:35">
      <c r="A17" s="2"/>
      <c r="B17" s="4"/>
      <c r="C17" s="4" t="s">
        <v>21</v>
      </c>
      <c r="D17" s="4" t="s">
        <v>22</v>
      </c>
      <c r="E17" s="4" t="s">
        <v>23</v>
      </c>
      <c r="F17" s="4" t="s">
        <v>24</v>
      </c>
      <c r="G17" s="4" t="s">
        <v>25</v>
      </c>
      <c r="H17" s="4" t="s">
        <v>26</v>
      </c>
      <c r="I17" s="5" t="s">
        <v>27</v>
      </c>
      <c r="J17" s="4" t="s">
        <v>21</v>
      </c>
      <c r="K17" s="4" t="s">
        <v>22</v>
      </c>
      <c r="L17" s="4" t="s">
        <v>23</v>
      </c>
      <c r="M17" s="4" t="s">
        <v>24</v>
      </c>
      <c r="N17" s="4" t="s">
        <v>25</v>
      </c>
      <c r="O17" s="4" t="s">
        <v>26</v>
      </c>
      <c r="P17" s="5" t="s">
        <v>27</v>
      </c>
      <c r="Q17" s="4" t="s">
        <v>21</v>
      </c>
      <c r="R17" s="4" t="s">
        <v>22</v>
      </c>
      <c r="S17" s="4" t="s">
        <v>23</v>
      </c>
      <c r="T17" s="4" t="s">
        <v>24</v>
      </c>
      <c r="U17" s="4" t="s">
        <v>25</v>
      </c>
      <c r="V17" s="4" t="s">
        <v>26</v>
      </c>
      <c r="W17" s="5" t="s">
        <v>27</v>
      </c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23">
      <c r="A18" t="n">
        <v>1</v>
      </c>
      <c r="B18" s="2" t="s">
        <v>0</v>
      </c>
      <c r="I18" s="6"/>
      <c r="J18">
        <f>IF(ISNA(MATCH(B18,B5:B13,0)),0,IF(N18&gt;O18,1,0))</f>
        <v>0</v>
      </c>
      <c r="K18">
        <f>IF(ISNA(MATCH(B18,B5:B13,0)),0,IF(AND(ISNUMBER(N18),N18=O18),1,0))</f>
        <v>1</v>
      </c>
      <c r="L18">
        <f>IF(ISNA(MATCH(B18,B5:B13,0)),0,IF(N18&lt;O18,1,0))</f>
        <v>0</v>
      </c>
      <c r="M18">
        <f>IF(ISNA(MATCH(B18,B5:B13,0)),0,J18*3+K18)</f>
        <v>1</v>
      </c>
      <c r="N18">
        <f>IF(ISNA(MATCH(B18,B5:B13,0)),0,VLOOKUP(B18,B5:H13,6,0))</f>
        <v>2</v>
      </c>
      <c r="O18">
        <f>IF(ISNA(MATCH(B18,B$5:B$13,0)),0,VLOOKUP(B18,B$5:H$13,7,0))</f>
        <v>2</v>
      </c>
      <c r="P18" s="13">
        <f>IF(ISERROR(N18-O18),0,N18-O18)</f>
        <v>0</v>
      </c>
      <c r="Q18" s="10">
        <f>IF(ISNA(MATCH(B18,C$5:C$13,0)),0,IF(U18&gt;V18,1,0))</f>
        <v>0</v>
      </c>
      <c r="R18" s="3">
        <f>IF(ISNA(MATCH(B18,C5:C13,0)),0,IF(AND(ISNUMBER(U18),U18=V18),1,0))</f>
        <v>0</v>
      </c>
      <c r="S18" s="10">
        <f>IF(ISNA(MATCH(B18,C$5:C$13,0)),0,IF(U18&lt;V18,1,0))</f>
        <v>0</v>
      </c>
      <c r="T18" s="10">
        <f>IF(ISNA(MATCH(B18,B$5:B$13,0)),0,Q18*3+R18)</f>
        <v>0</v>
      </c>
      <c r="U18" s="10">
        <f>IF(ISNA(MATCH(B$5:C18:C$13,0)),0,VLOOKUP(B18,C$5:H$13,6,0))</f>
        <v>0</v>
      </c>
      <c r="V18" s="10">
        <f>IF(ISNA(MATCH(B18,C$5:C$13,0)),0,VLOOKUP(B18,C$5:H$13,5,0))</f>
        <v>0</v>
      </c>
      <c r="W18" s="12">
        <f>IF(ISERROR(U18-V18),0,U18-V18)</f>
        <v>0</v>
      </c>
    </row>
    <row r="19" spans="1:23">
      <c r="A19" t="n">
        <v>2</v>
      </c>
      <c r="B19" s="2" t="s">
        <v>2</v>
      </c>
      <c r="I19" s="6"/>
      <c r="J19">
        <f>IF(ISNA(MATCH(B19,B6:B14,0)),0,IF(N19&gt;O19,1,0))</f>
        <v>1</v>
      </c>
      <c r="K19">
        <f>IF(ISNA(MATCH(B19,B6:B14,0)),0,IF(AND(ISNUMBER(N19),N19=O19),1,0))</f>
        <v>0</v>
      </c>
      <c r="L19">
        <f>IF(ISNA(MATCH(B19,B6:B14,0)),0,IF(N19&lt;O19,1,0))</f>
        <v>0</v>
      </c>
      <c r="M19">
        <f>IF(ISNA(MATCH(B19,B6:B14,0)),0,J19*3+K19)</f>
        <v>3</v>
      </c>
      <c r="N19">
        <f>IF(ISNA(MATCH(B19,B6:B14,0)),0,VLOOKUP(B19,B6:H14,6,0))</f>
        <v>5</v>
      </c>
      <c r="O19">
        <f>IF(ISNA(MATCH(B19,B$5:B$13,0)),0,VLOOKUP(B19,B$5:H$13,7,0))</f>
        <v>1</v>
      </c>
      <c r="P19" s="13">
        <f>IF(ISERROR(N19-O19),0,N19-O19)</f>
        <v>4</v>
      </c>
      <c r="Q19" s="10">
        <f>IF(ISNA(MATCH(B19,C$5:C$13,0)),0,IF(U19&gt;V19,1,0))</f>
        <v>0</v>
      </c>
      <c r="R19" s="3">
        <f>IF(ISNA(MATCH(B19,C6:C14,0)),0,IF(AND(ISNUMBER(U19),U19=V19),1,0))</f>
        <v>0</v>
      </c>
      <c r="S19" s="10">
        <f>IF(ISNA(MATCH(B19,C$5:C$13,0)),0,IF(U19&lt;V19,1,0))</f>
        <v>0</v>
      </c>
      <c r="T19" s="10">
        <f>IF(ISNA(MATCH(B19,B$5:B$13,0)),0,Q19*3+R19)</f>
        <v>0</v>
      </c>
      <c r="U19" s="10">
        <f>IF(ISNA(MATCH(B$5:C19:C$13,0)),0,VLOOKUP(B19,C$5:H$13,6,0))</f>
        <v>0</v>
      </c>
      <c r="V19" s="10">
        <f>IF(ISNA(MATCH(B19,C$5:C$13,0)),0,VLOOKUP(B19,C$5:H$13,5,0))</f>
        <v>0</v>
      </c>
      <c r="W19" s="12">
        <f>IF(ISERROR(U19-V19),0,U19-V19)</f>
        <v>0</v>
      </c>
    </row>
    <row r="20" spans="1:23">
      <c r="A20" t="n">
        <v>3</v>
      </c>
      <c r="B20" s="2" t="s">
        <v>4</v>
      </c>
      <c r="I20" s="6"/>
      <c r="J20">
        <f>IF(ISNA(MATCH(B20,B7:B15,0)),0,IF(N20&gt;O20,1,0))</f>
        <v>1</v>
      </c>
      <c r="K20">
        <f>IF(ISNA(MATCH(B20,B7:B15,0)),0,IF(AND(ISNUMBER(N20),N20=O20),1,0))</f>
        <v>0</v>
      </c>
      <c r="L20">
        <f>IF(ISNA(MATCH(B20,B7:B15,0)),0,IF(N20&lt;O20,1,0))</f>
        <v>0</v>
      </c>
      <c r="M20">
        <f>IF(ISNA(MATCH(B20,B7:B15,0)),0,J20*3+K20)</f>
        <v>3</v>
      </c>
      <c r="N20">
        <f>IF(ISNA(MATCH(B20,B7:B15,0)),0,VLOOKUP(B20,B7:H15,6,0))</f>
        <v>3</v>
      </c>
      <c r="O20">
        <f>IF(ISNA(MATCH(B20,B$5:B$13,0)),0,VLOOKUP(B20,B$5:H$13,7,0))</f>
        <v>2</v>
      </c>
      <c r="P20" s="13">
        <f>IF(ISERROR(N20-O20),0,N20-O20)</f>
        <v>1</v>
      </c>
      <c r="Q20" s="10">
        <f>IF(ISNA(MATCH(B20,C$5:C$13,0)),0,IF(U20&gt;V20,1,0))</f>
        <v>0</v>
      </c>
      <c r="R20" s="3">
        <f>IF(ISNA(MATCH(B20,C7:C15,0)),0,IF(AND(ISNUMBER(U20),U20=V20),1,0))</f>
        <v>0</v>
      </c>
      <c r="S20" s="10">
        <f>IF(ISNA(MATCH(B20,C$5:C$13,0)),0,IF(U20&lt;V20,1,0))</f>
        <v>0</v>
      </c>
      <c r="T20" s="10">
        <f>IF(ISNA(MATCH(B20,B$5:B$13,0)),0,Q20*3+R20)</f>
        <v>0</v>
      </c>
      <c r="U20" s="10">
        <f>IF(ISNA(MATCH(B$5:C20:C$13,0)),0,VLOOKUP(B20,C$5:H$13,6,0))</f>
        <v>0</v>
      </c>
      <c r="V20" s="10">
        <f>IF(ISNA(MATCH(B20,C$5:C$13,0)),0,VLOOKUP(B20,C$5:H$13,5,0))</f>
        <v>0</v>
      </c>
      <c r="W20" s="12">
        <f>IF(ISERROR(U20-V20),0,U20-V20)</f>
        <v>0</v>
      </c>
    </row>
    <row r="21" spans="1:23">
      <c r="A21" t="n">
        <v>4</v>
      </c>
      <c r="B21" s="2" t="s">
        <v>6</v>
      </c>
      <c r="I21" s="6"/>
      <c r="J21">
        <f>IF(ISNA(MATCH(B21,B8:B16,0)),0,IF(N21&gt;O21,1,0))</f>
        <v>0</v>
      </c>
      <c r="K21">
        <f>IF(ISNA(MATCH(B21,B8:B16,0)),0,IF(AND(ISNUMBER(N21),N21=O21),1,0))</f>
        <v>1</v>
      </c>
      <c r="L21">
        <f>IF(ISNA(MATCH(B21,B8:B16,0)),0,IF(N21&lt;O21,1,0))</f>
        <v>0</v>
      </c>
      <c r="M21">
        <f>IF(ISNA(MATCH(B21,B8:B16,0)),0,J21*3+K21)</f>
        <v>1</v>
      </c>
      <c r="N21">
        <f>IF(ISNA(MATCH(B21,B8:B16,0)),0,VLOOKUP(B21,B8:H16,6,0))</f>
        <v>0</v>
      </c>
      <c r="O21">
        <f>IF(ISNA(MATCH(B21,B$5:B$13,0)),0,VLOOKUP(B21,B$5:H$13,7,0))</f>
        <v>0</v>
      </c>
      <c r="P21" s="13">
        <f>IF(ISERROR(N21-O21),0,N21-O21)</f>
        <v>0</v>
      </c>
      <c r="Q21" s="10">
        <f>IF(ISNA(MATCH(B21,C$5:C$13,0)),0,IF(U21&gt;V21,1,0))</f>
        <v>0</v>
      </c>
      <c r="R21" s="3">
        <f>IF(ISNA(MATCH(B21,C8:C16,0)),0,IF(AND(ISNUMBER(U21),U21=V21),1,0))</f>
        <v>0</v>
      </c>
      <c r="S21" s="10">
        <f>IF(ISNA(MATCH(B21,C$5:C$13,0)),0,IF(U21&lt;V21,1,0))</f>
        <v>0</v>
      </c>
      <c r="T21" s="10">
        <f>IF(ISNA(MATCH(B21,B$5:B$13,0)),0,Q21*3+R21)</f>
        <v>0</v>
      </c>
      <c r="U21" s="10">
        <f>IF(ISNA(MATCH(B$5:C21:C$13,0)),0,VLOOKUP(B21,C$5:H$13,6,0))</f>
        <v>0</v>
      </c>
      <c r="V21" s="10">
        <f>IF(ISNA(MATCH(B21,C$5:C$13,0)),0,VLOOKUP(B21,C$5:H$13,5,0))</f>
        <v>0</v>
      </c>
      <c r="W21" s="12">
        <f>IF(ISERROR(U21-V21),0,U21-V21)</f>
        <v>0</v>
      </c>
    </row>
    <row r="22" spans="1:23">
      <c r="A22" t="n">
        <v>5</v>
      </c>
      <c r="B22" s="2" t="s">
        <v>8</v>
      </c>
      <c r="I22" s="6"/>
      <c r="J22">
        <f>IF(ISNA(MATCH(B22,B9:B17,0)),0,IF(N22&gt;O22,1,0))</f>
        <v>1</v>
      </c>
      <c r="K22">
        <f>IF(ISNA(MATCH(B22,B9:B17,0)),0,IF(AND(ISNUMBER(N22),N22=O22),1,0))</f>
        <v>0</v>
      </c>
      <c r="L22">
        <f>IF(ISNA(MATCH(B22,B9:B17,0)),0,IF(N22&lt;O22,1,0))</f>
        <v>0</v>
      </c>
      <c r="M22">
        <f>IF(ISNA(MATCH(B22,B9:B17,0)),0,J22*3+K22)</f>
        <v>3</v>
      </c>
      <c r="N22">
        <f>IF(ISNA(MATCH(B22,B9:B17,0)),0,VLOOKUP(B22,B9:H17,6,0))</f>
        <v>2</v>
      </c>
      <c r="O22">
        <f>IF(ISNA(MATCH(B22,B$5:B$13,0)),0,VLOOKUP(B22,B$5:H$13,7,0))</f>
        <v>1</v>
      </c>
      <c r="P22" s="13">
        <f>IF(ISERROR(N22-O22),0,N22-O22)</f>
        <v>1</v>
      </c>
      <c r="Q22" s="10">
        <f>IF(ISNA(MATCH(B22,C$5:C$13,0)),0,IF(U22&gt;V22,1,0))</f>
        <v>0</v>
      </c>
      <c r="R22" s="3">
        <f>IF(ISNA(MATCH(B22,C9:C17,0)),0,IF(AND(ISNUMBER(U22),U22=V22),1,0))</f>
        <v>0</v>
      </c>
      <c r="S22" s="10">
        <f>IF(ISNA(MATCH(B22,C$5:C$13,0)),0,IF(U22&lt;V22,1,0))</f>
        <v>0</v>
      </c>
      <c r="T22" s="10">
        <f>IF(ISNA(MATCH(B22,B$5:B$13,0)),0,Q22*3+R22)</f>
        <v>0</v>
      </c>
      <c r="U22" s="10">
        <f>IF(ISNA(MATCH(B$5:C22:C$13,0)),0,VLOOKUP(B22,C$5:H$13,6,0))</f>
        <v>0</v>
      </c>
      <c r="V22" s="10">
        <f>IF(ISNA(MATCH(B22,C$5:C$13,0)),0,VLOOKUP(B22,C$5:H$13,5,0))</f>
        <v>0</v>
      </c>
      <c r="W22" s="12">
        <f>IF(ISERROR(U22-V22),0,U22-V22)</f>
        <v>0</v>
      </c>
    </row>
    <row r="23" spans="1:23">
      <c r="A23" t="n">
        <v>6</v>
      </c>
      <c r="B23" s="2" t="s">
        <v>10</v>
      </c>
      <c r="I23" s="6"/>
      <c r="J23">
        <f>IF(ISNA(MATCH(B23,B10:B18,0)),0,IF(N23&gt;O23,1,0))</f>
        <v>1</v>
      </c>
      <c r="K23">
        <f>IF(ISNA(MATCH(B23,B10:B18,0)),0,IF(AND(ISNUMBER(N23),N23=O23),1,0))</f>
        <v>0</v>
      </c>
      <c r="L23">
        <f>IF(ISNA(MATCH(B23,B10:B18,0)),0,IF(N23&lt;O23,1,0))</f>
        <v>0</v>
      </c>
      <c r="M23">
        <f>IF(ISNA(MATCH(B23,B10:B18,0)),0,J23*3+K23)</f>
        <v>3</v>
      </c>
      <c r="N23">
        <f>IF(ISNA(MATCH(B23,B10:B18,0)),0,VLOOKUP(B23,B10:H18,6,0))</f>
        <v>1</v>
      </c>
      <c r="O23">
        <f>IF(ISNA(MATCH(B23,B$5:B$13,0)),0,VLOOKUP(B23,B$5:H$13,7,0))</f>
        <v>0</v>
      </c>
      <c r="P23" s="13">
        <f>IF(ISERROR(N23-O23),0,N23-O23)</f>
        <v>1</v>
      </c>
      <c r="Q23" s="10">
        <f>IF(ISNA(MATCH(B23,C$5:C$13,0)),0,IF(U23&gt;V23,1,0))</f>
        <v>0</v>
      </c>
      <c r="R23" s="3">
        <f>IF(ISNA(MATCH(B23,C10:C18,0)),0,IF(AND(ISNUMBER(U23),U23=V23),1,0))</f>
        <v>0</v>
      </c>
      <c r="S23" s="10">
        <f>IF(ISNA(MATCH(B23,C$5:C$13,0)),0,IF(U23&lt;V23,1,0))</f>
        <v>0</v>
      </c>
      <c r="T23" s="10">
        <f>IF(ISNA(MATCH(B23,B$5:B$13,0)),0,Q23*3+R23)</f>
        <v>0</v>
      </c>
      <c r="U23" s="10">
        <f>IF(ISNA(MATCH(B$5:C23:C$13,0)),0,VLOOKUP(B23,C$5:H$13,6,0))</f>
        <v>0</v>
      </c>
      <c r="V23" s="10">
        <f>IF(ISNA(MATCH(B23,C$5:C$13,0)),0,VLOOKUP(B23,C$5:H$13,5,0))</f>
        <v>0</v>
      </c>
      <c r="W23" s="12">
        <f>IF(ISERROR(U23-V23),0,U23-V23)</f>
        <v>0</v>
      </c>
    </row>
    <row r="24" spans="1:23">
      <c r="A24" t="n">
        <v>7</v>
      </c>
      <c r="B24" s="2" t="s">
        <v>12</v>
      </c>
      <c r="I24" s="6"/>
      <c r="J24">
        <f>IF(ISNA(MATCH(B24,B11:B19,0)),0,IF(N24&gt;O24,1,0))</f>
        <v>0</v>
      </c>
      <c r="K24">
        <f>IF(ISNA(MATCH(B24,B11:B19,0)),0,IF(AND(ISNUMBER(N24),N24=O24),1,0))</f>
        <v>0</v>
      </c>
      <c r="L24">
        <f>IF(ISNA(MATCH(B24,B11:B19,0)),0,IF(N24&lt;O24,1,0))</f>
        <v>1</v>
      </c>
      <c r="M24">
        <f>IF(ISNA(MATCH(B24,B11:B19,0)),0,J24*3+K24)</f>
        <v>0</v>
      </c>
      <c r="N24">
        <f>IF(ISNA(MATCH(B24,B11:B19,0)),0,VLOOKUP(B24,B11:H19,6,0))</f>
        <v>1</v>
      </c>
      <c r="O24">
        <f>IF(ISNA(MATCH(B24,B$5:B$13,0)),0,VLOOKUP(B24,B$5:H$13,7,0))</f>
        <v>3</v>
      </c>
      <c r="P24" s="13">
        <f>IF(ISERROR(N24-O24),0,N24-O24)</f>
        <v>-2</v>
      </c>
      <c r="Q24" s="10">
        <f>IF(ISNA(MATCH(B24,C$5:C$13,0)),0,IF(U24&gt;V24,1,0))</f>
        <v>0</v>
      </c>
      <c r="R24" s="3">
        <f>IF(ISNA(MATCH(B24,C11:C19,0)),0,IF(AND(ISNUMBER(U24),U24=V24),1,0))</f>
        <v>0</v>
      </c>
      <c r="S24" s="10">
        <f>IF(ISNA(MATCH(B24,C$5:C$13,0)),0,IF(U24&lt;V24,1,0))</f>
        <v>0</v>
      </c>
      <c r="T24" s="10">
        <f>IF(ISNA(MATCH(B24,B$5:B$13,0)),0,Q24*3+R24)</f>
        <v>0</v>
      </c>
      <c r="U24" s="10">
        <f>IF(ISNA(MATCH(B$5:C24:C$13,0)),0,VLOOKUP(B24,C$5:H$13,6,0))</f>
        <v>0</v>
      </c>
      <c r="V24" s="10">
        <f>IF(ISNA(MATCH(B24,C$5:C$13,0)),0,VLOOKUP(B24,C$5:H$13,5,0))</f>
        <v>0</v>
      </c>
      <c r="W24" s="12">
        <f>IF(ISERROR(U24-V24),0,U24-V24)</f>
        <v>0</v>
      </c>
    </row>
    <row r="25" spans="1:23">
      <c r="A25" t="n">
        <v>8</v>
      </c>
      <c r="B25" s="2" t="s">
        <v>14</v>
      </c>
      <c r="I25" s="6"/>
      <c r="J25">
        <f>IF(ISNA(MATCH(B25,B12:B20,0)),0,IF(N25&gt;O25,1,0))</f>
        <v>1</v>
      </c>
      <c r="K25">
        <f>IF(ISNA(MATCH(B25,B12:B20,0)),0,IF(AND(ISNUMBER(N25),N25=O25),1,0))</f>
        <v>0</v>
      </c>
      <c r="L25">
        <f>IF(ISNA(MATCH(B25,B12:B20,0)),0,IF(N25&lt;O25,1,0))</f>
        <v>0</v>
      </c>
      <c r="M25">
        <f>IF(ISNA(MATCH(B25,B12:B20,0)),0,J25*3+K25)</f>
        <v>3</v>
      </c>
      <c r="N25">
        <f>IF(ISNA(MATCH(B25,B12:B20,0)),0,VLOOKUP(B25,B12:H20,6,0))</f>
        <v>3</v>
      </c>
      <c r="O25">
        <f>IF(ISNA(MATCH(B25,B$5:B$13,0)),0,VLOOKUP(B25,B$5:H$13,7,0))</f>
        <v>0</v>
      </c>
      <c r="P25" s="13">
        <f>IF(ISERROR(N25-O25),0,N25-O25)</f>
        <v>3</v>
      </c>
      <c r="Q25" s="10">
        <f>IF(ISNA(MATCH(B25,C$5:C$13,0)),0,IF(U25&gt;V25,1,0))</f>
        <v>0</v>
      </c>
      <c r="R25" s="3">
        <f>IF(ISNA(MATCH(B25,C12:C20,0)),0,IF(AND(ISNUMBER(U25),U25=V25),1,0))</f>
        <v>0</v>
      </c>
      <c r="S25" s="10">
        <f>IF(ISNA(MATCH(B25,C$5:C$13,0)),0,IF(U25&lt;V25,1,0))</f>
        <v>0</v>
      </c>
      <c r="T25" s="10">
        <f>IF(ISNA(MATCH(B25,B$5:B$13,0)),0,Q25*3+R25)</f>
        <v>0</v>
      </c>
      <c r="U25" s="10">
        <f>IF(ISNA(MATCH(B$5:C25:C$13,0)),0,VLOOKUP(B25,C$5:H$13,6,0))</f>
        <v>0</v>
      </c>
      <c r="V25" s="10">
        <f>IF(ISNA(MATCH(B25,C$5:C$13,0)),0,VLOOKUP(B25,C$5:H$13,5,0))</f>
        <v>0</v>
      </c>
      <c r="W25" s="12">
        <f>IF(ISERROR(U25-V25),0,U25-V25)</f>
        <v>0</v>
      </c>
    </row>
    <row r="26" spans="1:23">
      <c r="A26" t="n">
        <v>9</v>
      </c>
      <c r="B26" s="2" t="s">
        <v>16</v>
      </c>
      <c r="I26" s="6"/>
      <c r="J26">
        <f>IF(ISNA(MATCH(B26,B13:B21,0)),0,IF(N26&gt;O26,1,0))</f>
        <v>0</v>
      </c>
      <c r="K26">
        <f>IF(ISNA(MATCH(B26,B13:B21,0)),0,IF(AND(ISNUMBER(N26),N26=O26),1,0))</f>
        <v>0</v>
      </c>
      <c r="L26">
        <f>IF(ISNA(MATCH(B26,B13:B21,0)),0,IF(N26&lt;O26,1,0))</f>
        <v>1</v>
      </c>
      <c r="M26">
        <f>IF(ISNA(MATCH(B26,B13:B21,0)),0,J26*3+K26)</f>
        <v>0</v>
      </c>
      <c r="N26">
        <f>IF(ISNA(MATCH(B26,B13:B21,0)),0,VLOOKUP(B26,B13:H21,6,0))</f>
        <v>0</v>
      </c>
      <c r="O26">
        <f>IF(ISNA(MATCH(B26,B$5:B$13,0)),0,VLOOKUP(B26,B$5:H$13,7,0))</f>
        <v>4</v>
      </c>
      <c r="P26" s="13">
        <f>IF(ISERROR(N26-O26),0,N26-O26)</f>
        <v>-4</v>
      </c>
      <c r="Q26" s="10">
        <f>IF(ISNA(MATCH(B26,C$5:C$13,0)),0,IF(U26&gt;V26,1,0))</f>
        <v>0</v>
      </c>
      <c r="R26" s="3">
        <f>IF(ISNA(MATCH(B26,C13:C21,0)),0,IF(AND(ISNUMBER(U26),U26=V26),1,0))</f>
        <v>0</v>
      </c>
      <c r="S26" s="10">
        <f>IF(ISNA(MATCH(B26,C$5:C$13,0)),0,IF(U26&lt;V26,1,0))</f>
        <v>0</v>
      </c>
      <c r="T26" s="10">
        <f>IF(ISNA(MATCH(B26,B$5:B$13,0)),0,Q26*3+R26)</f>
        <v>0</v>
      </c>
      <c r="U26" s="10">
        <f>IF(ISNA(MATCH(B$5:C26:C$13,0)),0,VLOOKUP(B26,C$5:H$13,6,0))</f>
        <v>0</v>
      </c>
      <c r="V26" s="10">
        <f>IF(ISNA(MATCH(B26,C$5:C$13,0)),0,VLOOKUP(B26,C$5:H$13,5,0))</f>
        <v>0</v>
      </c>
      <c r="W26" s="12">
        <f>IF(ISERROR(U26-V26),0,U26-V26)</f>
        <v>0</v>
      </c>
    </row>
    <row r="27" spans="1:23">
      <c r="A27" t="n">
        <v>10</v>
      </c>
      <c r="B27" s="2" t="s">
        <v>1</v>
      </c>
      <c r="I27" s="6"/>
      <c r="J27">
        <f>IF(ISNA(MATCH(B27,B14:B22,0)),0,IF(N27&gt;O27,1,0))</f>
        <v>0</v>
      </c>
      <c r="K27">
        <f>IF(ISNA(MATCH(B27,B14:B22,0)),0,IF(AND(ISNUMBER(N27),N27=O27),1,0))</f>
        <v>0</v>
      </c>
      <c r="L27">
        <f>IF(ISNA(MATCH(B27,B14:B22,0)),0,IF(N27&lt;O27,1,0))</f>
        <v>0</v>
      </c>
      <c r="M27">
        <f>IF(ISNA(MATCH(B27,B14:B22,0)),0,J27*3+K27)</f>
        <v>0</v>
      </c>
      <c r="N27">
        <f>IF(ISNA(MATCH(B27,B14:B22,0)),0,VLOOKUP(B27,B14:H22,6,0))</f>
        <v>0</v>
      </c>
      <c r="O27">
        <f>IF(ISNA(MATCH(B27,B$5:B$13,0)),0,VLOOKUP(B27,B$5:H$13,7,0))</f>
        <v>0</v>
      </c>
      <c r="P27" s="13">
        <f>IF(ISERROR(N27-O27),0,N27-O27)</f>
        <v>0</v>
      </c>
      <c r="Q27" s="10">
        <f>IF(ISNA(MATCH(B27,C$5:C$13,0)),0,IF(U27&gt;V27,1,0))</f>
        <v>0</v>
      </c>
      <c r="R27" s="3">
        <f>IF(ISNA(MATCH(B27,C14:C22,0)),0,IF(AND(ISNUMBER(U27),U27=V27),1,0))</f>
        <v>0</v>
      </c>
      <c r="S27" s="10">
        <f>IF(ISNA(MATCH(B27,C$5:C$13,0)),0,IF(U27&lt;V27,1,0))</f>
        <v>1</v>
      </c>
      <c r="T27" s="10">
        <f>IF(ISNA(MATCH(B27,B$5:B$13,0)),0,Q27*3+R27)</f>
        <v>0</v>
      </c>
      <c r="U27" s="10">
        <f>IF(ISNA(MATCH(B$5:C27:C$13,0)),0,VLOOKUP(B27,C$5:H$13,6,0))</f>
        <v>0</v>
      </c>
      <c r="V27" s="10">
        <f>IF(ISNA(MATCH(B27,C$5:C$13,0)),0,VLOOKUP(B27,C$5:H$13,5,0))</f>
        <v>2</v>
      </c>
      <c r="W27" s="12">
        <f>IF(ISERROR(U27-V27),0,U27-V27)</f>
        <v>-2</v>
      </c>
    </row>
    <row r="28" spans="1:23">
      <c r="A28" t="n">
        <v>11</v>
      </c>
      <c r="B28" s="2" t="s">
        <v>3</v>
      </c>
      <c r="I28" s="6"/>
      <c r="J28">
        <f>IF(ISNA(MATCH(B28,B15:B23,0)),0,IF(N28&gt;O28,1,0))</f>
        <v>0</v>
      </c>
      <c r="K28">
        <f>IF(ISNA(MATCH(B28,B15:B23,0)),0,IF(AND(ISNUMBER(N28),N28=O28),1,0))</f>
        <v>0</v>
      </c>
      <c r="L28">
        <f>IF(ISNA(MATCH(B28,B15:B23,0)),0,IF(N28&lt;O28,1,0))</f>
        <v>0</v>
      </c>
      <c r="M28">
        <f>IF(ISNA(MATCH(B28,B15:B23,0)),0,J28*3+K28)</f>
        <v>0</v>
      </c>
      <c r="N28">
        <f>IF(ISNA(MATCH(B28,B15:B23,0)),0,VLOOKUP(B28,B15:H23,6,0))</f>
        <v>0</v>
      </c>
      <c r="O28">
        <f>IF(ISNA(MATCH(B28,B$5:B$13,0)),0,VLOOKUP(B28,B$5:H$13,7,0))</f>
        <v>0</v>
      </c>
      <c r="P28" s="13">
        <f>IF(ISERROR(N28-O28),0,N28-O28)</f>
        <v>0</v>
      </c>
      <c r="Q28" s="10">
        <f>IF(ISNA(MATCH(B28,C$5:C$13,0)),0,IF(U28&gt;V28,1,0))</f>
        <v>0</v>
      </c>
      <c r="R28" s="3">
        <f>IF(ISNA(MATCH(B28,C15:C23,0)),0,IF(AND(ISNUMBER(U28),U28=V28),1,0))</f>
        <v>0</v>
      </c>
      <c r="S28" s="10">
        <f>IF(ISNA(MATCH(B28,C$5:C$13,0)),0,IF(U28&lt;V28,1,0))</f>
        <v>1</v>
      </c>
      <c r="T28" s="10">
        <f>IF(ISNA(MATCH(B28,B$5:B$13,0)),0,Q28*3+R28)</f>
        <v>0</v>
      </c>
      <c r="U28" s="10">
        <f>IF(ISNA(MATCH(B$5:C28:C$13,0)),0,VLOOKUP(B28,C$5:H$13,6,0))</f>
        <v>0</v>
      </c>
      <c r="V28" s="10">
        <f>IF(ISNA(MATCH(B28,C$5:C$13,0)),0,VLOOKUP(B28,C$5:H$13,5,0))</f>
        <v>5</v>
      </c>
      <c r="W28" s="12">
        <f>IF(ISERROR(U28-V28),0,U28-V28)</f>
        <v>-5</v>
      </c>
    </row>
    <row r="29" spans="1:23">
      <c r="A29" t="n">
        <v>12</v>
      </c>
      <c r="B29" s="2" t="s">
        <v>5</v>
      </c>
      <c r="I29" s="6"/>
      <c r="J29">
        <f>IF(ISNA(MATCH(B29,B16:B24,0)),0,IF(N29&gt;O29,1,0))</f>
        <v>0</v>
      </c>
      <c r="K29">
        <f>IF(ISNA(MATCH(B29,B16:B24,0)),0,IF(AND(ISNUMBER(N29),N29=O29),1,0))</f>
        <v>0</v>
      </c>
      <c r="L29">
        <f>IF(ISNA(MATCH(B29,B16:B24,0)),0,IF(N29&lt;O29,1,0))</f>
        <v>0</v>
      </c>
      <c r="M29">
        <f>IF(ISNA(MATCH(B29,B16:B24,0)),0,J29*3+K29)</f>
        <v>0</v>
      </c>
      <c r="N29">
        <f>IF(ISNA(MATCH(B29,B16:B24,0)),0,VLOOKUP(B29,B16:H24,6,0))</f>
        <v>0</v>
      </c>
      <c r="O29">
        <f>IF(ISNA(MATCH(B29,B$5:B$13,0)),0,VLOOKUP(B29,B$5:H$13,7,0))</f>
        <v>0</v>
      </c>
      <c r="P29" s="13">
        <f>IF(ISERROR(N29-O29),0,N29-O29)</f>
        <v>0</v>
      </c>
      <c r="Q29" s="10">
        <f>IF(ISNA(MATCH(B29,C$5:C$13,0)),0,IF(U29&gt;V29,1,0))</f>
        <v>0</v>
      </c>
      <c r="R29" s="3">
        <f>IF(ISNA(MATCH(B29,C16:C24,0)),0,IF(AND(ISNUMBER(U29),U29=V29),1,0))</f>
        <v>0</v>
      </c>
      <c r="S29" s="10">
        <f>IF(ISNA(MATCH(B29,C$5:C$13,0)),0,IF(U29&lt;V29,1,0))</f>
        <v>1</v>
      </c>
      <c r="T29" s="10">
        <f>IF(ISNA(MATCH(B29,B$5:B$13,0)),0,Q29*3+R29)</f>
        <v>0</v>
      </c>
      <c r="U29" s="10">
        <f>IF(ISNA(MATCH(B$5:C29:C$13,0)),0,VLOOKUP(B29,C$5:H$13,6,0))</f>
        <v>0</v>
      </c>
      <c r="V29" s="10">
        <f>IF(ISNA(MATCH(B29,C$5:C$13,0)),0,VLOOKUP(B29,C$5:H$13,5,0))</f>
        <v>3</v>
      </c>
      <c r="W29" s="12">
        <f>IF(ISERROR(U29-V29),0,U29-V29)</f>
        <v>-3</v>
      </c>
    </row>
    <row r="30" spans="1:23">
      <c r="A30" t="n">
        <v>13</v>
      </c>
      <c r="B30" s="2" t="s">
        <v>7</v>
      </c>
      <c r="I30" s="6"/>
      <c r="J30">
        <f>IF(ISNA(MATCH(B30,B17:B25,0)),0,IF(N30&gt;O30,1,0))</f>
        <v>0</v>
      </c>
      <c r="K30">
        <f>IF(ISNA(MATCH(B30,B17:B25,0)),0,IF(AND(ISNUMBER(N30),N30=O30),1,0))</f>
        <v>0</v>
      </c>
      <c r="L30">
        <f>IF(ISNA(MATCH(B30,B17:B25,0)),0,IF(N30&lt;O30,1,0))</f>
        <v>0</v>
      </c>
      <c r="M30">
        <f>IF(ISNA(MATCH(B30,B17:B25,0)),0,J30*3+K30)</f>
        <v>0</v>
      </c>
      <c r="N30">
        <f>IF(ISNA(MATCH(B30,B17:B25,0)),0,VLOOKUP(B30,B17:H25,6,0))</f>
        <v>0</v>
      </c>
      <c r="O30">
        <f>IF(ISNA(MATCH(B30,B$5:B$13,0)),0,VLOOKUP(B30,B$5:H$13,7,0))</f>
        <v>0</v>
      </c>
      <c r="P30" s="13">
        <f>IF(ISERROR(N30-O30),0,N30-O30)</f>
        <v>0</v>
      </c>
      <c r="Q30" s="10">
        <f>IF(ISNA(MATCH(B30,C$5:C$13,0)),0,IF(U30&gt;V30,1,0))</f>
        <v>0</v>
      </c>
      <c r="R30" s="3">
        <f>IF(ISNA(MATCH(B30,C17:C25,0)),0,IF(AND(ISNUMBER(U30),U30=V30),1,0))</f>
        <v>0</v>
      </c>
      <c r="S30" s="10">
        <f>IF(ISNA(MATCH(B30,C$5:C$13,0)),0,IF(U30&lt;V30,1,0))</f>
        <v>0</v>
      </c>
      <c r="T30" s="10">
        <f>IF(ISNA(MATCH(B30,B$5:B$13,0)),0,Q30*3+R30)</f>
        <v>0</v>
      </c>
      <c r="U30" s="10">
        <f>IF(ISNA(MATCH(B$5:C30:C$13,0)),0,VLOOKUP(B30,C$5:H$13,6,0))</f>
        <v>0</v>
      </c>
      <c r="V30" s="10">
        <f>IF(ISNA(MATCH(B30,C$5:C$13,0)),0,VLOOKUP(B30,C$5:H$13,5,0))</f>
        <v>0</v>
      </c>
      <c r="W30" s="12">
        <f>IF(ISERROR(U30-V30),0,U30-V30)</f>
        <v>0</v>
      </c>
    </row>
    <row r="31" spans="1:23">
      <c r="A31" t="n">
        <v>14</v>
      </c>
      <c r="B31" s="2" t="s">
        <v>9</v>
      </c>
      <c r="I31" s="6"/>
      <c r="J31">
        <f>IF(ISNA(MATCH(B31,B18:B26,0)),0,IF(N31&gt;O31,1,0))</f>
        <v>0</v>
      </c>
      <c r="K31">
        <f>IF(ISNA(MATCH(B31,B18:B26,0)),0,IF(AND(ISNUMBER(N31),N31=O31),1,0))</f>
        <v>0</v>
      </c>
      <c r="L31">
        <f>IF(ISNA(MATCH(B31,B18:B26,0)),0,IF(N31&lt;O31,1,0))</f>
        <v>0</v>
      </c>
      <c r="M31">
        <f>IF(ISNA(MATCH(B31,B18:B26,0)),0,J31*3+K31)</f>
        <v>0</v>
      </c>
      <c r="N31">
        <f>IF(ISNA(MATCH(B31,B18:B26,0)),0,VLOOKUP(B31,B18:H26,6,0))</f>
        <v>0</v>
      </c>
      <c r="O31">
        <f>IF(ISNA(MATCH(B31,B$5:B$13,0)),0,VLOOKUP(B31,B$5:H$13,7,0))</f>
        <v>0</v>
      </c>
      <c r="P31" s="13">
        <f>IF(ISERROR(N31-O31),0,N31-O31)</f>
        <v>0</v>
      </c>
      <c r="Q31" s="10">
        <f>IF(ISNA(MATCH(B31,C$5:C$13,0)),0,IF(U31&gt;V31,1,0))</f>
        <v>0</v>
      </c>
      <c r="R31" s="3">
        <f>IF(ISNA(MATCH(B31,C18:C26,0)),0,IF(AND(ISNUMBER(U31),U31=V31),1,0))</f>
        <v>0</v>
      </c>
      <c r="S31" s="10">
        <f>IF(ISNA(MATCH(B31,C$5:C$13,0)),0,IF(U31&lt;V31,1,0))</f>
        <v>1</v>
      </c>
      <c r="T31" s="10">
        <f>IF(ISNA(MATCH(B31,B$5:B$13,0)),0,Q31*3+R31)</f>
        <v>0</v>
      </c>
      <c r="U31" s="10">
        <f>IF(ISNA(MATCH(B$5:C31:C$13,0)),0,VLOOKUP(B31,C$5:H$13,6,0))</f>
        <v>0</v>
      </c>
      <c r="V31" s="10">
        <f>IF(ISNA(MATCH(B31,C$5:C$13,0)),0,VLOOKUP(B31,C$5:H$13,5,0))</f>
        <v>2</v>
      </c>
      <c r="W31" s="12">
        <f>IF(ISERROR(U31-V31),0,U31-V31)</f>
        <v>-2</v>
      </c>
    </row>
    <row r="32" spans="1:23">
      <c r="A32" t="n">
        <v>15</v>
      </c>
      <c r="B32" s="2" t="s">
        <v>11</v>
      </c>
      <c r="I32" s="6"/>
      <c r="J32">
        <f>IF(ISNA(MATCH(B32,B19:B27,0)),0,IF(N32&gt;O32,1,0))</f>
        <v>0</v>
      </c>
      <c r="K32">
        <f>IF(ISNA(MATCH(B32,B19:B27,0)),0,IF(AND(ISNUMBER(N32),N32=O32),1,0))</f>
        <v>0</v>
      </c>
      <c r="L32">
        <f>IF(ISNA(MATCH(B32,B19:B27,0)),0,IF(N32&lt;O32,1,0))</f>
        <v>0</v>
      </c>
      <c r="M32">
        <f>IF(ISNA(MATCH(B32,B19:B27,0)),0,J32*3+K32)</f>
        <v>0</v>
      </c>
      <c r="N32">
        <f>IF(ISNA(MATCH(B32,B19:B27,0)),0,VLOOKUP(B32,B19:H27,6,0))</f>
        <v>0</v>
      </c>
      <c r="O32">
        <f>IF(ISNA(MATCH(B32,B$5:B$13,0)),0,VLOOKUP(B32,B$5:H$13,7,0))</f>
        <v>0</v>
      </c>
      <c r="P32" s="13">
        <f>IF(ISERROR(N32-O32),0,N32-O32)</f>
        <v>0</v>
      </c>
      <c r="Q32" s="10">
        <f>IF(ISNA(MATCH(B32,C$5:C$13,0)),0,IF(U32&gt;V32,1,0))</f>
        <v>0</v>
      </c>
      <c r="R32" s="3">
        <f>IF(ISNA(MATCH(B32,C19:C27,0)),0,IF(AND(ISNUMBER(U32),U32=V32),1,0))</f>
        <v>0</v>
      </c>
      <c r="S32" s="10">
        <f>IF(ISNA(MATCH(B32,C$5:C$13,0)),0,IF(U32&lt;V32,1,0))</f>
        <v>1</v>
      </c>
      <c r="T32" s="10">
        <f>IF(ISNA(MATCH(B32,B$5:B$13,0)),0,Q32*3+R32)</f>
        <v>0</v>
      </c>
      <c r="U32" s="10">
        <f>IF(ISNA(MATCH(B$5:C32:C$13,0)),0,VLOOKUP(B32,C$5:H$13,6,0))</f>
        <v>0</v>
      </c>
      <c r="V32" s="10">
        <f>IF(ISNA(MATCH(B32,C$5:C$13,0)),0,VLOOKUP(B32,C$5:H$13,5,0))</f>
        <v>1</v>
      </c>
      <c r="W32" s="12">
        <f>IF(ISERROR(U32-V32),0,U32-V32)</f>
        <v>-1</v>
      </c>
    </row>
    <row r="33" spans="1:23">
      <c r="A33" t="n">
        <v>16</v>
      </c>
      <c r="B33" s="2" t="s">
        <v>13</v>
      </c>
      <c r="I33" s="6"/>
      <c r="J33">
        <f>IF(ISNA(MATCH(B33,B20:B28,0)),0,IF(N33&gt;O33,1,0))</f>
        <v>0</v>
      </c>
      <c r="K33">
        <f>IF(ISNA(MATCH(B33,B20:B28,0)),0,IF(AND(ISNUMBER(N33),N33=O33),1,0))</f>
        <v>0</v>
      </c>
      <c r="L33">
        <f>IF(ISNA(MATCH(B33,B20:B28,0)),0,IF(N33&lt;O33,1,0))</f>
        <v>0</v>
      </c>
      <c r="M33">
        <f>IF(ISNA(MATCH(B33,B20:B28,0)),0,J33*3+K33)</f>
        <v>0</v>
      </c>
      <c r="N33">
        <f>IF(ISNA(MATCH(B33,B20:B28,0)),0,VLOOKUP(B33,B20:H28,6,0))</f>
        <v>0</v>
      </c>
      <c r="O33">
        <f>IF(ISNA(MATCH(B33,B$5:B$13,0)),0,VLOOKUP(B33,B$5:H$13,7,0))</f>
        <v>0</v>
      </c>
      <c r="P33" s="13">
        <f>IF(ISERROR(N33-O33),0,N33-O33)</f>
        <v>0</v>
      </c>
      <c r="Q33" s="10">
        <f>IF(ISNA(MATCH(B33,C$5:C$13,0)),0,IF(U33&gt;V33,1,0))</f>
        <v>0</v>
      </c>
      <c r="R33" s="3">
        <f>IF(ISNA(MATCH(B33,C20:C28,0)),0,IF(AND(ISNUMBER(U33),U33=V33),1,0))</f>
        <v>0</v>
      </c>
      <c r="S33" s="10">
        <f>IF(ISNA(MATCH(B33,C$5:C$13,0)),0,IF(U33&lt;V33,1,0))</f>
        <v>1</v>
      </c>
      <c r="T33" s="10">
        <f>IF(ISNA(MATCH(B33,B$5:B$13,0)),0,Q33*3+R33)</f>
        <v>0</v>
      </c>
      <c r="U33" s="10">
        <f>IF(ISNA(MATCH(B$5:C33:C$13,0)),0,VLOOKUP(B33,C$5:H$13,6,0))</f>
        <v>0</v>
      </c>
      <c r="V33" s="10">
        <f>IF(ISNA(MATCH(B33,C$5:C$13,0)),0,VLOOKUP(B33,C$5:H$13,5,0))</f>
        <v>1</v>
      </c>
      <c r="W33" s="12">
        <f>IF(ISERROR(U33-V33),0,U33-V33)</f>
        <v>-1</v>
      </c>
    </row>
    <row r="34" spans="1:23">
      <c r="A34" t="n">
        <v>17</v>
      </c>
      <c r="B34" s="2" t="s">
        <v>15</v>
      </c>
      <c r="I34" s="6"/>
      <c r="J34">
        <f>IF(ISNA(MATCH(B34,B21:B29,0)),0,IF(N34&gt;O34,1,0))</f>
        <v>0</v>
      </c>
      <c r="K34">
        <f>IF(ISNA(MATCH(B34,B21:B29,0)),0,IF(AND(ISNUMBER(N34),N34=O34),1,0))</f>
        <v>0</v>
      </c>
      <c r="L34">
        <f>IF(ISNA(MATCH(B34,B21:B29,0)),0,IF(N34&lt;O34,1,0))</f>
        <v>0</v>
      </c>
      <c r="M34">
        <f>IF(ISNA(MATCH(B34,B21:B29,0)),0,J34*3+K34)</f>
        <v>0</v>
      </c>
      <c r="N34">
        <f>IF(ISNA(MATCH(B34,B21:B29,0)),0,VLOOKUP(B34,B21:H29,6,0))</f>
        <v>0</v>
      </c>
      <c r="O34">
        <f>IF(ISNA(MATCH(B34,B$5:B$13,0)),0,VLOOKUP(B34,B$5:H$13,7,0))</f>
        <v>0</v>
      </c>
      <c r="P34" s="13">
        <f>IF(ISERROR(N34-O34),0,N34-O34)</f>
        <v>0</v>
      </c>
      <c r="Q34" s="10">
        <f>IF(ISNA(MATCH(B34,C$5:C$13,0)),0,IF(U34&gt;V34,1,0))</f>
        <v>0</v>
      </c>
      <c r="R34" s="3">
        <f>IF(ISNA(MATCH(B34,C21:C29,0)),0,IF(AND(ISNUMBER(U34),U34=V34),1,0))</f>
        <v>0</v>
      </c>
      <c r="S34" s="10">
        <f>IF(ISNA(MATCH(B34,C$5:C$13,0)),0,IF(U34&lt;V34,1,0))</f>
        <v>1</v>
      </c>
      <c r="T34" s="10">
        <f>IF(ISNA(MATCH(B34,B$5:B$13,0)),0,Q34*3+R34)</f>
        <v>0</v>
      </c>
      <c r="U34" s="10">
        <f>IF(ISNA(MATCH(B$5:C34:C$13,0)),0,VLOOKUP(B34,C$5:H$13,6,0))</f>
        <v>0</v>
      </c>
      <c r="V34" s="10">
        <f>IF(ISNA(MATCH(B34,C$5:C$13,0)),0,VLOOKUP(B34,C$5:H$13,5,0))</f>
        <v>3</v>
      </c>
      <c r="W34" s="12">
        <f>IF(ISERROR(U34-V34),0,U34-V34)</f>
        <v>-3</v>
      </c>
    </row>
    <row r="35" spans="1:23">
      <c r="A35" t="n">
        <v>18</v>
      </c>
      <c r="B35" s="2" t="s">
        <v>17</v>
      </c>
      <c r="I35" s="7"/>
      <c r="J35">
        <f>IF(ISNA(MATCH(B35,B22:B30,0)),0,IF(N35&gt;O35,1,0))</f>
        <v>0</v>
      </c>
      <c r="K35">
        <f>IF(ISNA(MATCH(B35,B22:B30,0)),0,IF(AND(ISNUMBER(N35),N35=O35),1,0))</f>
        <v>0</v>
      </c>
      <c r="L35">
        <f>IF(ISNA(MATCH(B35,B22:B30,0)),0,IF(N35&lt;O35,1,0))</f>
        <v>0</v>
      </c>
      <c r="M35">
        <f>IF(ISNA(MATCH(B35,B22:B30,0)),0,J35*3+K35)</f>
        <v>0</v>
      </c>
      <c r="N35">
        <f>IF(ISNA(MATCH(B35,B22:B30,0)),0,VLOOKUP(B35,B22:H30,6,0))</f>
        <v>0</v>
      </c>
      <c r="O35">
        <f>IF(ISNA(MATCH(B35,B$5:B$13,0)),0,VLOOKUP(B35,B$5:H$13,7,0))</f>
        <v>0</v>
      </c>
      <c r="P35" s="13">
        <f>IF(ISERROR(N35-O35),0,N35-O35)</f>
        <v>0</v>
      </c>
      <c r="Q35" s="10">
        <f>IF(ISNA(MATCH(B35,C$5:C$13,0)),0,IF(U35&gt;V35,1,0))</f>
        <v>0</v>
      </c>
      <c r="R35" s="3">
        <f>IF(ISNA(MATCH(B35,C22:C30,0)),0,IF(AND(ISNUMBER(U35),U35=V35),1,0))</f>
        <v>0</v>
      </c>
      <c r="S35" s="10">
        <f>IF(ISNA(MATCH(B35,C$5:C$13,0)),0,IF(U35&lt;V35,1,0))</f>
        <v>0</v>
      </c>
      <c r="T35" s="10">
        <f>IF(ISNA(MATCH(B35,B$5:B$13,0)),0,Q35*3+R35)</f>
        <v>0</v>
      </c>
      <c r="U35" s="10">
        <f>IF(ISNA(MATCH(B$5:C35:C$13,0)),0,VLOOKUP(B35,C$5:H$13,6,0))</f>
        <v>0</v>
      </c>
      <c r="V35" s="10">
        <f>IF(ISNA(MATCH(B35,C$5:C$13,0)),0,VLOOKUP(B35,C$5:H$13,5,0))</f>
        <v>0</v>
      </c>
      <c r="W35" s="12">
        <f>IF(ISERROR(U35-V35),0,U35-V35)</f>
        <v>0</v>
      </c>
    </row>
  </sheetData>
  <mergeCells count="12"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E16:H16"/>
    <mergeCell ref="K16:N16"/>
    <mergeCell ref="S16:V16"/>
  </mergeCells>
  <printOptions>
    <extLst>
      <ext uri="smNativeData">
        <pm:pageFlags xmlns:pm="smNativeData" id="157365114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3651143" l="56" r="56" t="56" b="56" borderId="0" fillId="0" vertical="0"/>
        <pm:footer xmlns:pm="smNativeData" id="1573651143" l="56" r="56" t="56" b="56" borderId="0" fillId="0" vertical="2"/>
        <pm:paperBin xmlns:pm="smNativeData" id="1573651143" Id="0" type="0" value="0"/>
        <pm:paperBin xmlns:pm="smNativeData" id="1573651143" Id="1" type="0" value="0"/>
      </ext>
    </extLst>
  </headerFooter>
  <extLst>
    <ext uri="smNativeData">
      <pm:sheetPrefs xmlns:pm="smNativeData" day="157365114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2019-11-12T19:50:51Z</dcterms:created>
  <dcterms:modified xsi:type="dcterms:W3CDTF">2019-11-13T13:19:03Z</dcterms:modified>
</cp:coreProperties>
</file>